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nekL\Desktop\"/>
    </mc:Choice>
  </mc:AlternateContent>
  <bookViews>
    <workbookView xWindow="0" yWindow="0" windowWidth="28800" windowHeight="11835" activeTab="2"/>
  </bookViews>
  <sheets>
    <sheet name="Rekapitulace stavby" sheetId="1" r:id="rId1"/>
    <sheet name="SO - 01 -  Dodávka a zpro..." sheetId="2" r:id="rId2"/>
    <sheet name="SO - 02 -  Roční správa m..." sheetId="3" r:id="rId3"/>
  </sheets>
  <definedNames>
    <definedName name="_xlnm._FilterDatabase" localSheetId="1" hidden="1">'SO - 01 -  Dodávka a zpro...'!$C$118:$K$170</definedName>
    <definedName name="_xlnm._FilterDatabase" localSheetId="2" hidden="1">'SO - 02 -  Roční správa m...'!$C$117:$K$143</definedName>
    <definedName name="_xlnm.Print_Titles" localSheetId="0">'Rekapitulace stavby'!$92:$92</definedName>
    <definedName name="_xlnm.Print_Titles" localSheetId="1">'SO - 01 -  Dodávka a zpro...'!$118:$118</definedName>
    <definedName name="_xlnm.Print_Titles" localSheetId="2">'SO - 02 -  Roční správa m...'!$117:$117</definedName>
    <definedName name="_xlnm.Print_Area" localSheetId="0">'Rekapitulace stavby'!$D$4:$AO$76,'Rekapitulace stavby'!$C$82:$AQ$97</definedName>
    <definedName name="_xlnm.Print_Area" localSheetId="1">'SO - 01 -  Dodávka a zpro...'!$C$4:$J$76,'SO - 01 -  Dodávka a zpro...'!$C$82:$J$100,'SO - 01 -  Dodávka a zpro...'!$C$106:$J$170</definedName>
    <definedName name="_xlnm.Print_Area" localSheetId="2">'SO - 02 -  Roční správa m...'!$C$4:$J$76,'SO - 02 -  Roční správa m...'!$C$82:$J$99,'SO - 02 -  Roční správa m...'!$C$105:$J$143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7" i="3"/>
  <c r="BH127" i="3"/>
  <c r="BG127" i="3"/>
  <c r="BF127" i="3"/>
  <c r="T127" i="3"/>
  <c r="R127" i="3"/>
  <c r="P127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F114" i="3"/>
  <c r="F112" i="3"/>
  <c r="E110" i="3"/>
  <c r="F91" i="3"/>
  <c r="F89" i="3"/>
  <c r="E87" i="3"/>
  <c r="J24" i="3"/>
  <c r="E24" i="3"/>
  <c r="J115" i="3" s="1"/>
  <c r="J23" i="3"/>
  <c r="J21" i="3"/>
  <c r="E21" i="3"/>
  <c r="J91" i="3"/>
  <c r="J20" i="3"/>
  <c r="J18" i="3"/>
  <c r="E18" i="3"/>
  <c r="F115" i="3" s="1"/>
  <c r="J17" i="3"/>
  <c r="J12" i="3"/>
  <c r="J112" i="3" s="1"/>
  <c r="E7" i="3"/>
  <c r="E108" i="3"/>
  <c r="J37" i="2"/>
  <c r="J36" i="2"/>
  <c r="AY95" i="1"/>
  <c r="J35" i="2"/>
  <c r="AX95" i="1" s="1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1" i="2"/>
  <c r="BH141" i="2"/>
  <c r="BG141" i="2"/>
  <c r="BF141" i="2"/>
  <c r="F34" i="2" s="1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BI126" i="2"/>
  <c r="F37" i="2" s="1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F115" i="2"/>
  <c r="F113" i="2"/>
  <c r="E111" i="2"/>
  <c r="F91" i="2"/>
  <c r="F89" i="2"/>
  <c r="E87" i="2"/>
  <c r="J24" i="2"/>
  <c r="E24" i="2"/>
  <c r="J116" i="2" s="1"/>
  <c r="J23" i="2"/>
  <c r="J21" i="2"/>
  <c r="E21" i="2"/>
  <c r="J115" i="2"/>
  <c r="J20" i="2"/>
  <c r="J18" i="2"/>
  <c r="E18" i="2"/>
  <c r="F92" i="2"/>
  <c r="J17" i="2"/>
  <c r="J12" i="2"/>
  <c r="J113" i="2"/>
  <c r="E7" i="2"/>
  <c r="E109" i="2" s="1"/>
  <c r="L90" i="1"/>
  <c r="AM90" i="1"/>
  <c r="AM89" i="1"/>
  <c r="L89" i="1"/>
  <c r="AM87" i="1"/>
  <c r="L87" i="1"/>
  <c r="L85" i="1"/>
  <c r="L84" i="1"/>
  <c r="BK152" i="2"/>
  <c r="BK140" i="2"/>
  <c r="J167" i="2"/>
  <c r="BK141" i="2"/>
  <c r="BK160" i="2"/>
  <c r="AS94" i="1"/>
  <c r="BK121" i="3"/>
  <c r="J139" i="3"/>
  <c r="BK156" i="2"/>
  <c r="J150" i="2"/>
  <c r="J141" i="2"/>
  <c r="J139" i="2"/>
  <c r="J163" i="2"/>
  <c r="J152" i="2"/>
  <c r="BK121" i="2"/>
  <c r="J147" i="2"/>
  <c r="BK137" i="2"/>
  <c r="BK131" i="2"/>
  <c r="J137" i="2"/>
  <c r="BK132" i="3"/>
  <c r="BK127" i="3"/>
  <c r="J121" i="3"/>
  <c r="J134" i="3"/>
  <c r="J160" i="2"/>
  <c r="J149" i="2"/>
  <c r="BK126" i="2"/>
  <c r="BK163" i="2"/>
  <c r="BK150" i="2"/>
  <c r="J156" i="2"/>
  <c r="J126" i="2"/>
  <c r="J132" i="3"/>
  <c r="BK167" i="2"/>
  <c r="J121" i="2"/>
  <c r="BK149" i="2"/>
  <c r="BK138" i="2"/>
  <c r="J120" i="3"/>
  <c r="BK147" i="2"/>
  <c r="J138" i="2"/>
  <c r="J131" i="2"/>
  <c r="BK134" i="3"/>
  <c r="BK139" i="2"/>
  <c r="J127" i="3"/>
  <c r="BK139" i="3"/>
  <c r="J146" i="2"/>
  <c r="J140" i="2"/>
  <c r="BK146" i="2"/>
  <c r="BK120" i="3"/>
  <c r="J34" i="2" l="1"/>
  <c r="R120" i="2"/>
  <c r="R136" i="2"/>
  <c r="T136" i="2"/>
  <c r="T151" i="2"/>
  <c r="P119" i="3"/>
  <c r="P120" i="2"/>
  <c r="R119" i="3"/>
  <c r="T120" i="2"/>
  <c r="T119" i="2" s="1"/>
  <c r="T119" i="3"/>
  <c r="BK136" i="2"/>
  <c r="J136" i="2" s="1"/>
  <c r="J98" i="2" s="1"/>
  <c r="BK133" i="3"/>
  <c r="J133" i="3"/>
  <c r="J98" i="3"/>
  <c r="BK120" i="2"/>
  <c r="J120" i="2"/>
  <c r="J97" i="2"/>
  <c r="R151" i="2"/>
  <c r="P133" i="3"/>
  <c r="P136" i="2"/>
  <c r="P151" i="2"/>
  <c r="BK119" i="3"/>
  <c r="J119" i="3" s="1"/>
  <c r="J97" i="3" s="1"/>
  <c r="R133" i="3"/>
  <c r="BK151" i="2"/>
  <c r="J151" i="2"/>
  <c r="J99" i="2"/>
  <c r="T133" i="3"/>
  <c r="J92" i="3"/>
  <c r="E85" i="3"/>
  <c r="J89" i="3"/>
  <c r="J114" i="3"/>
  <c r="BE121" i="3"/>
  <c r="BE134" i="3"/>
  <c r="BE139" i="3"/>
  <c r="BE120" i="3"/>
  <c r="BE132" i="3"/>
  <c r="BE127" i="3"/>
  <c r="F92" i="3"/>
  <c r="E85" i="2"/>
  <c r="J92" i="2"/>
  <c r="F116" i="2"/>
  <c r="BE126" i="2"/>
  <c r="BE131" i="2"/>
  <c r="BE141" i="2"/>
  <c r="J89" i="2"/>
  <c r="BE140" i="2"/>
  <c r="BE146" i="2"/>
  <c r="BE167" i="2"/>
  <c r="BE152" i="2"/>
  <c r="J91" i="2"/>
  <c r="BE138" i="2"/>
  <c r="BE121" i="2"/>
  <c r="BE137" i="2"/>
  <c r="BE139" i="2"/>
  <c r="BE147" i="2"/>
  <c r="BE149" i="2"/>
  <c r="BE150" i="2"/>
  <c r="BE156" i="2"/>
  <c r="BE160" i="2"/>
  <c r="BE163" i="2"/>
  <c r="AW95" i="1"/>
  <c r="BA95" i="1"/>
  <c r="BD95" i="1"/>
  <c r="F34" i="3"/>
  <c r="BA96" i="1"/>
  <c r="BA94" i="1"/>
  <c r="AW94" i="1"/>
  <c r="AK30" i="1" s="1"/>
  <c r="F36" i="2"/>
  <c r="BC95" i="1" s="1"/>
  <c r="F37" i="3"/>
  <c r="BD96" i="1" s="1"/>
  <c r="J34" i="3"/>
  <c r="AW96" i="1"/>
  <c r="F35" i="2"/>
  <c r="BB95" i="1"/>
  <c r="F35" i="3"/>
  <c r="BB96" i="1" s="1"/>
  <c r="F36" i="3"/>
  <c r="BC96" i="1" s="1"/>
  <c r="BD94" i="1" l="1"/>
  <c r="W33" i="1" s="1"/>
  <c r="R118" i="3"/>
  <c r="P119" i="2"/>
  <c r="AU95" i="1" s="1"/>
  <c r="P118" i="3"/>
  <c r="AU96" i="1"/>
  <c r="T118" i="3"/>
  <c r="R119" i="2"/>
  <c r="BK119" i="2"/>
  <c r="J119" i="2"/>
  <c r="J96" i="2" s="1"/>
  <c r="BK118" i="3"/>
  <c r="J118" i="3" s="1"/>
  <c r="J96" i="3" s="1"/>
  <c r="BC94" i="1"/>
  <c r="W32" i="1" s="1"/>
  <c r="BB94" i="1"/>
  <c r="AX94" i="1"/>
  <c r="J33" i="2"/>
  <c r="AV95" i="1"/>
  <c r="AT95" i="1" s="1"/>
  <c r="F33" i="3"/>
  <c r="AZ96" i="1" s="1"/>
  <c r="W30" i="1"/>
  <c r="F33" i="2"/>
  <c r="AZ95" i="1"/>
  <c r="J33" i="3"/>
  <c r="AV96" i="1"/>
  <c r="AT96" i="1"/>
  <c r="J30" i="2" l="1"/>
  <c r="AG95" i="1"/>
  <c r="J39" i="2"/>
  <c r="AN95" i="1"/>
  <c r="AU94" i="1"/>
  <c r="J30" i="3"/>
  <c r="AG96" i="1" s="1"/>
  <c r="AZ94" i="1"/>
  <c r="W29" i="1" s="1"/>
  <c r="AY94" i="1"/>
  <c r="W31" i="1"/>
  <c r="J39" i="3" l="1"/>
  <c r="AN96" i="1"/>
  <c r="AG94" i="1"/>
  <c r="AK26" i="1" s="1"/>
  <c r="AK35" i="1" s="1"/>
  <c r="AV94" i="1"/>
  <c r="AK29" i="1"/>
  <c r="AT94" i="1" l="1"/>
  <c r="AN94" i="1" l="1"/>
</calcChain>
</file>

<file path=xl/sharedStrings.xml><?xml version="1.0" encoding="utf-8"?>
<sst xmlns="http://schemas.openxmlformats.org/spreadsheetml/2006/main" count="1111" uniqueCount="222">
  <si>
    <t>Export Komplet</t>
  </si>
  <si>
    <t/>
  </si>
  <si>
    <t>2.0</t>
  </si>
  <si>
    <t>ZAMOK</t>
  </si>
  <si>
    <t>False</t>
  </si>
  <si>
    <t>{41a3e15c-ade5-4da3-b140-fab2ef28677f}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</si>
  <si>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</si>
  <si>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</si>
  <si>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</si>
  <si>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</si>
  <si>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</si>
  <si>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</si>
  <si>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</si>
  <si>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</si>
  <si>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10/2022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</si>
  <si>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</si>
  <si>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</si>
  <si>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Dlouhodobý monitoring  mostu v km 32,544 na trati Ostrava Kunčice - Ostrava Vítkovice</t>
  </si>
  <si>
    <t>KSO:</t>
  </si>
  <si>
    <t>CC-CZ:</t>
  </si>
  <si>
    <t>Místo:</t>
  </si>
  <si>
    <t>OŘ Ostrava</t>
  </si>
  <si>
    <t>Datum:</t>
  </si>
  <si>
    <t>20. 10. 2022</t>
  </si>
  <si>
    <t>Zadavatel:</t>
  </si>
  <si>
    <t>IČ:</t>
  </si>
  <si>
    <t>70994234</t>
  </si>
  <si>
    <t>Správa železnic s.o.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</si>
  <si>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</si>
  <si>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</si>
  <si>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</si>
  <si>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</si>
  <si>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</si>
  <si>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</si>
  <si>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</si>
  <si>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</si>
  <si>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</si>
  <si>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</si>
  <si>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</si>
  <si>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</si>
  <si>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</si>
  <si>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</si>
  <si>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</si>
  <si>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</si>
  <si>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</si>
  <si>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</si>
  <si>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</si>
  <si>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</si>
  <si>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</si>
  <si>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</si>
  <si>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</si>
  <si>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</si>
  <si>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</si>
  <si>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</si>
  <si>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</si>
  <si>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</si>
  <si>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</si>
  <si>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</si>
  <si>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</si>
  <si>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</si>
  <si>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</si>
  <si>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</si>
  <si>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</si>
  <si>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</si>
  <si>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</si>
  <si>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</si>
  <si>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</si>
  <si>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</si>
  <si>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</si>
  <si>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</si>
  <si>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</si>
  <si>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</si>
  <si>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</si>
  <si>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</si>
  <si>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</si>
  <si>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</si>
  <si>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</si>
  <si>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</si>
  <si>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</si>
  <si>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</si>
  <si>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</si>
  <si>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</si>
  <si>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- 01</t>
  </si>
  <si>
    <t xml:space="preserve"> Dodávka a zprovoznění měřícího systému</t>
  </si>
  <si>
    <t>STA</t>
  </si>
  <si>
    <t>1</t>
  </si>
  <si>
    <t>{459861c3-bb35-4596-9b6f-4596a2dfc8f6}</t>
  </si>
  <si>
    <t>2</t>
  </si>
  <si>
    <t>SO - 02</t>
  </si>
  <si>
    <t xml:space="preserve"> Roční správa monitoringu</t>
  </si>
  <si>
    <t>{44f694ba-6b34-40e1-890a-4fa2d845e29b}</t>
  </si>
  <si>
    <t>KRYCÍ LIST SOUPISU PRACÍ</t>
  </si>
  <si>
    <t>Objekt:</t>
  </si>
  <si>
    <t>SO - 01 -  Dodávka a zprovoznění měřícího systému</t>
  </si>
  <si>
    <t>REKAPITULACE ČLENĚNÍ SOUPISU PRACÍ</t>
  </si>
  <si>
    <t>Kód dílu - Popis</t>
  </si>
  <si>
    <t>Cena celkem [CZK]</t>
  </si>
  <si>
    <t>Náklady ze soupisu prací</t>
  </si>
  <si>
    <t>-1</t>
  </si>
  <si>
    <t>0 - Všeobecné konstrukce a práce</t>
  </si>
  <si>
    <t>7 - Přidružená stavební výroba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</si>
  <si>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</si>
  <si>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</si>
  <si>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</si>
  <si>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</si>
  <si>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</si>
  <si>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</si>
  <si>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</si>
  <si>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</si>
  <si>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</si>
  <si>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</si>
  <si>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</si>
  <si>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</si>
  <si>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</si>
  <si>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</si>
  <si>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</si>
  <si>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ROZPOCET</t>
  </si>
  <si>
    <t>M</t>
  </si>
  <si>
    <t>013294000 - R</t>
  </si>
  <si>
    <t>Ostatní dokumentace</t>
  </si>
  <si>
    <t>soubor</t>
  </si>
  <si>
    <t>8</t>
  </si>
  <si>
    <t>4</t>
  </si>
  <si>
    <t>P</t>
  </si>
  <si>
    <t>Poznámka k položce:_x000D_
Poznámka k položce: Zpracování detailního projektu monitoringu, projednání</t>
  </si>
  <si>
    <t>VV</t>
  </si>
  <si>
    <t>zpracování podrobného projektu monitoringu</t>
  </si>
  <si>
    <t>Součet</t>
  </si>
  <si>
    <t>021000001 - R</t>
  </si>
  <si>
    <t>Režijní náklady, koordinace</t>
  </si>
  <si>
    <t>Poznámka k položce:_x000D_
Poznámka k položce: (vč. ubytování, cestovné, stravné)</t>
  </si>
  <si>
    <t xml:space="preserve">( vč. ubytování, cestovné, stravné ) </t>
  </si>
  <si>
    <t>3</t>
  </si>
  <si>
    <t>042903000 - R</t>
  </si>
  <si>
    <t>Ostatní posudky</t>
  </si>
  <si>
    <t>6</t>
  </si>
  <si>
    <t>Poznámka k položce:_x000D_
Poznámka k položce: Kalibrace, kontrola a ověření systému, zpráva o instalaci</t>
  </si>
  <si>
    <t>kalibrace, kontrola a ověření funkčnosti měřícího systému, zpráva o instalaci</t>
  </si>
  <si>
    <t>7</t>
  </si>
  <si>
    <t>Přidružená stavební výroba</t>
  </si>
  <si>
    <t>742200001 - R</t>
  </si>
  <si>
    <t>Systém měřících ústředen, modemu, case, průchodky, využití a amortizace pro dobu měření</t>
  </si>
  <si>
    <t>5</t>
  </si>
  <si>
    <t>742320001 - R</t>
  </si>
  <si>
    <t>Boxy pro ústředny, průchodky</t>
  </si>
  <si>
    <t>10</t>
  </si>
  <si>
    <t>744740001 - R</t>
  </si>
  <si>
    <t>Kabely</t>
  </si>
  <si>
    <t>12</t>
  </si>
  <si>
    <t>744740002 - R</t>
  </si>
  <si>
    <t>Chráničky, kabelové příchytky, magnety</t>
  </si>
  <si>
    <t>14</t>
  </si>
  <si>
    <t>744740003 - R</t>
  </si>
  <si>
    <t>Tenzometrický snímač, aplikace, ochrana proti vlhkosti</t>
  </si>
  <si>
    <t>KUS</t>
  </si>
  <si>
    <t>16</t>
  </si>
  <si>
    <t>Poznámka k položce:_x000D_
Poznámka k položce: (2x tenzometr 1 místo)</t>
  </si>
  <si>
    <t>( 2 x tenzometr, 1 místo )</t>
  </si>
  <si>
    <t>20</t>
  </si>
  <si>
    <t>9</t>
  </si>
  <si>
    <t>744740004 - R</t>
  </si>
  <si>
    <t>Snímač teploty - upevnění, instalace, ochrana proti vlhkosti</t>
  </si>
  <si>
    <t>18</t>
  </si>
  <si>
    <t>744740005 - R</t>
  </si>
  <si>
    <t>Snímač posunu - 50-150mm</t>
  </si>
  <si>
    <t>Poznámka k položce:_x000D_
Poznámka k položce: (včetně amortizace po dobu měření a průpravků pro osazení)</t>
  </si>
  <si>
    <t>11</t>
  </si>
  <si>
    <t>K</t>
  </si>
  <si>
    <t>74474006 - R</t>
  </si>
  <si>
    <t>Instalace měřícího systému in-situ</t>
  </si>
  <si>
    <t>22</t>
  </si>
  <si>
    <t>74474007 - R</t>
  </si>
  <si>
    <t>Demontáž měřícího systému in-situ</t>
  </si>
  <si>
    <t>24</t>
  </si>
  <si>
    <t>OST</t>
  </si>
  <si>
    <t>Ostatní</t>
  </si>
  <si>
    <t>13</t>
  </si>
  <si>
    <t>9901000200</t>
  </si>
  <si>
    <t>Doprava obousměrná (např. dodávek z vlastních zásob zhotovitele nebo objednatele nebo výzisku) mechanizací o nosnosti do 3,5 t ( elektrosoučástek, montážního materiálu, kameniva, písku, dlažebních kostek, suti, atd.) do 20 km</t>
  </si>
  <si>
    <t>kus</t>
  </si>
  <si>
    <t>262144</t>
  </si>
  <si>
    <t>26</t>
  </si>
  <si>
    <t>odvoz materiálu na skládku 1 kus = měřící systém</t>
  </si>
  <si>
    <t>9901001000</t>
  </si>
  <si>
    <t>Doprava obousměrná (např. dodávek z vlastních zásob zhotovitele nebo objednatele nebo výzisku) mechanizací o nosnosti do 3,5 t ( elektrosoučástek, montážního materiálu, kameniva, písku, dlažebních kostek, suti, atd.) do 250 km</t>
  </si>
  <si>
    <t>28</t>
  </si>
  <si>
    <t>doprava materiálu kus = měřící systém</t>
  </si>
  <si>
    <t>9902900200 - R</t>
  </si>
  <si>
    <t>Naložení + vnitrostaveništní přesun ( elektrosoučástky a montážní materiál, kabely ) kus = měřící systém</t>
  </si>
  <si>
    <t>30</t>
  </si>
  <si>
    <t>1,0</t>
  </si>
  <si>
    <t>9909000200</t>
  </si>
  <si>
    <t>Poplatek za uložení nebezpečného odpadu na oficiální skládku</t>
  </si>
  <si>
    <t>t</t>
  </si>
  <si>
    <t>32</t>
  </si>
  <si>
    <t>nebezpečný odpad ( kabely )</t>
  </si>
  <si>
    <t>0,100</t>
  </si>
  <si>
    <t>17</t>
  </si>
  <si>
    <t>9909000400</t>
  </si>
  <si>
    <t>Poplatek za likvidaci plastových součástí</t>
  </si>
  <si>
    <t>34</t>
  </si>
  <si>
    <t>plastové chráničky</t>
  </si>
  <si>
    <t>0,050</t>
  </si>
  <si>
    <t>SO - 02 -  Roční správa monitoringu</t>
  </si>
  <si>
    <t>021000004 - R</t>
  </si>
  <si>
    <t>Zajištění datových přenosů z měřících jednotek</t>
  </si>
  <si>
    <t>měsíc</t>
  </si>
  <si>
    <t>042903000 -  R</t>
  </si>
  <si>
    <t>Poznámka k položce:_x000D_
Poznámka k položce: Zpracování zprávy z měření, analýza měření</t>
  </si>
  <si>
    <t>Vyhotovení zprávy z měření, analýza naměřených dat</t>
  </si>
  <si>
    <t>čtvrtletní zrávy</t>
  </si>
  <si>
    <t>zpracování závěrečné zprávy z monitoringu, prezentace manažerské shrnutí</t>
  </si>
  <si>
    <t>042903001</t>
  </si>
  <si>
    <t>Zpracování a stahování dat</t>
  </si>
  <si>
    <t>744000001</t>
  </si>
  <si>
    <t>Napájení systému, poplatky elektro</t>
  </si>
  <si>
    <t>Poznámka k položce:_x000D_
Poznámka k položce: popř. solár, výměna akumulátoru</t>
  </si>
  <si>
    <t>popř. solar, výměna akumulátoru</t>
  </si>
  <si>
    <t>744740008</t>
  </si>
  <si>
    <t>Odstraňování nepředvídaných stavů na měřím systému</t>
  </si>
  <si>
    <t>Poznámka k položce:_x000D_
Poznámka k položce: (vandalismus, provoz), vč. cestovného</t>
  </si>
  <si>
    <t>( vandalismus, provoz, vč. cestovné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</si>
</sst>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25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1"/>
      <c r="AQ5" s="21"/>
      <c r="AR5" s="19"/>
      <c r="BE5" s="24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P6" s="21"/>
      <c r="AQ6" s="21"/>
      <c r="AR6" s="19"/>
      <c r="BE6" s="24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4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4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44"/>
      <c r="BS13" s="16" t="s">
        <v>6</v>
      </c>
    </row>
    <row r="14" spans="1:74">
      <c r="B14" s="20"/>
      <c r="C14" s="21"/>
      <c r="D14" s="21"/>
      <c r="E14" s="249" t="s">
        <v>31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4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4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44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4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4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4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4"/>
    </row>
    <row r="23" spans="1:71" s="1" customFormat="1" ht="16.5" customHeight="1">
      <c r="B23" s="20"/>
      <c r="C23" s="21"/>
      <c r="D23" s="21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1"/>
      <c r="AP23" s="21"/>
      <c r="AQ23" s="21"/>
      <c r="AR23" s="19"/>
      <c r="BE23" s="24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4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2">
        <f>ROUND(AG94,2)</f>
        <v>0</v>
      </c>
      <c r="AL26" s="253"/>
      <c r="AM26" s="253"/>
      <c r="AN26" s="253"/>
      <c r="AO26" s="253"/>
      <c r="AP26" s="35"/>
      <c r="AQ26" s="35"/>
      <c r="AR26" s="38"/>
      <c r="BE26" s="24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4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4" t="s">
        <v>38</v>
      </c>
      <c r="M28" s="254"/>
      <c r="N28" s="254"/>
      <c r="O28" s="254"/>
      <c r="P28" s="254"/>
      <c r="Q28" s="35"/>
      <c r="R28" s="35"/>
      <c r="S28" s="35"/>
      <c r="T28" s="35"/>
      <c r="U28" s="35"/>
      <c r="V28" s="35"/>
      <c r="W28" s="254" t="s">
        <v>39</v>
      </c>
      <c r="X28" s="254"/>
      <c r="Y28" s="254"/>
      <c r="Z28" s="254"/>
      <c r="AA28" s="254"/>
      <c r="AB28" s="254"/>
      <c r="AC28" s="254"/>
      <c r="AD28" s="254"/>
      <c r="AE28" s="254"/>
      <c r="AF28" s="35"/>
      <c r="AG28" s="35"/>
      <c r="AH28" s="35"/>
      <c r="AI28" s="35"/>
      <c r="AJ28" s="35"/>
      <c r="AK28" s="254" t="s">
        <v>40</v>
      </c>
      <c r="AL28" s="254"/>
      <c r="AM28" s="254"/>
      <c r="AN28" s="254"/>
      <c r="AO28" s="254"/>
      <c r="AP28" s="35"/>
      <c r="AQ28" s="35"/>
      <c r="AR28" s="38"/>
      <c r="BE28" s="244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57">
        <v>0.21</v>
      </c>
      <c r="M29" s="256"/>
      <c r="N29" s="256"/>
      <c r="O29" s="256"/>
      <c r="P29" s="256"/>
      <c r="Q29" s="40"/>
      <c r="R29" s="40"/>
      <c r="S29" s="40"/>
      <c r="T29" s="40"/>
      <c r="U29" s="40"/>
      <c r="V29" s="40"/>
      <c r="W29" s="255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40"/>
      <c r="AG29" s="40"/>
      <c r="AH29" s="40"/>
      <c r="AI29" s="40"/>
      <c r="AJ29" s="40"/>
      <c r="AK29" s="255">
        <f>ROUND(AV94, 2)</f>
        <v>0</v>
      </c>
      <c r="AL29" s="256"/>
      <c r="AM29" s="256"/>
      <c r="AN29" s="256"/>
      <c r="AO29" s="256"/>
      <c r="AP29" s="40"/>
      <c r="AQ29" s="40"/>
      <c r="AR29" s="41"/>
      <c r="BE29" s="245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57">
        <v>0.15</v>
      </c>
      <c r="M30" s="256"/>
      <c r="N30" s="256"/>
      <c r="O30" s="256"/>
      <c r="P30" s="256"/>
      <c r="Q30" s="40"/>
      <c r="R30" s="40"/>
      <c r="S30" s="40"/>
      <c r="T30" s="40"/>
      <c r="U30" s="40"/>
      <c r="V30" s="40"/>
      <c r="W30" s="255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40"/>
      <c r="AG30" s="40"/>
      <c r="AH30" s="40"/>
      <c r="AI30" s="40"/>
      <c r="AJ30" s="40"/>
      <c r="AK30" s="255">
        <f>ROUND(AW94, 2)</f>
        <v>0</v>
      </c>
      <c r="AL30" s="256"/>
      <c r="AM30" s="256"/>
      <c r="AN30" s="256"/>
      <c r="AO30" s="256"/>
      <c r="AP30" s="40"/>
      <c r="AQ30" s="40"/>
      <c r="AR30" s="41"/>
      <c r="BE30" s="245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57">
        <v>0.21</v>
      </c>
      <c r="M31" s="256"/>
      <c r="N31" s="256"/>
      <c r="O31" s="256"/>
      <c r="P31" s="256"/>
      <c r="Q31" s="40"/>
      <c r="R31" s="40"/>
      <c r="S31" s="40"/>
      <c r="T31" s="40"/>
      <c r="U31" s="40"/>
      <c r="V31" s="40"/>
      <c r="W31" s="255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40"/>
      <c r="AG31" s="40"/>
      <c r="AH31" s="40"/>
      <c r="AI31" s="40"/>
      <c r="AJ31" s="40"/>
      <c r="AK31" s="255">
        <v>0</v>
      </c>
      <c r="AL31" s="256"/>
      <c r="AM31" s="256"/>
      <c r="AN31" s="256"/>
      <c r="AO31" s="256"/>
      <c r="AP31" s="40"/>
      <c r="AQ31" s="40"/>
      <c r="AR31" s="41"/>
      <c r="BE31" s="245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57">
        <v>0.15</v>
      </c>
      <c r="M32" s="256"/>
      <c r="N32" s="256"/>
      <c r="O32" s="256"/>
      <c r="P32" s="256"/>
      <c r="Q32" s="40"/>
      <c r="R32" s="40"/>
      <c r="S32" s="40"/>
      <c r="T32" s="40"/>
      <c r="U32" s="40"/>
      <c r="V32" s="40"/>
      <c r="W32" s="255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40"/>
      <c r="AG32" s="40"/>
      <c r="AH32" s="40"/>
      <c r="AI32" s="40"/>
      <c r="AJ32" s="40"/>
      <c r="AK32" s="255">
        <v>0</v>
      </c>
      <c r="AL32" s="256"/>
      <c r="AM32" s="256"/>
      <c r="AN32" s="256"/>
      <c r="AO32" s="256"/>
      <c r="AP32" s="40"/>
      <c r="AQ32" s="40"/>
      <c r="AR32" s="41"/>
      <c r="BE32" s="245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57">
        <v>0</v>
      </c>
      <c r="M33" s="256"/>
      <c r="N33" s="256"/>
      <c r="O33" s="256"/>
      <c r="P33" s="256"/>
      <c r="Q33" s="40"/>
      <c r="R33" s="40"/>
      <c r="S33" s="40"/>
      <c r="T33" s="40"/>
      <c r="U33" s="40"/>
      <c r="V33" s="40"/>
      <c r="W33" s="255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40"/>
      <c r="AG33" s="40"/>
      <c r="AH33" s="40"/>
      <c r="AI33" s="40"/>
      <c r="AJ33" s="40"/>
      <c r="AK33" s="255">
        <v>0</v>
      </c>
      <c r="AL33" s="256"/>
      <c r="AM33" s="256"/>
      <c r="AN33" s="256"/>
      <c r="AO33" s="256"/>
      <c r="AP33" s="40"/>
      <c r="AQ33" s="40"/>
      <c r="AR33" s="41"/>
      <c r="BE33" s="24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4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58" t="s">
        <v>49</v>
      </c>
      <c r="Y35" s="259"/>
      <c r="Z35" s="259"/>
      <c r="AA35" s="259"/>
      <c r="AB35" s="259"/>
      <c r="AC35" s="44"/>
      <c r="AD35" s="44"/>
      <c r="AE35" s="44"/>
      <c r="AF35" s="44"/>
      <c r="AG35" s="44"/>
      <c r="AH35" s="44"/>
      <c r="AI35" s="44"/>
      <c r="AJ35" s="44"/>
      <c r="AK35" s="260">
        <f>SUM(AK26:AK33)</f>
        <v>0</v>
      </c>
      <c r="AL35" s="259"/>
      <c r="AM35" s="259"/>
      <c r="AN35" s="259"/>
      <c r="AO35" s="26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10/2022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2" t="str">
        <f>K6</f>
        <v xml:space="preserve"> Dlouhodobý monitoring  mostu v km 32,544 na trati Ostrava Kunčice - Ostrava Vítkovice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OŘ Ostrava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4" t="str">
        <f>IF(AN8= "","",AN8)</f>
        <v>20. 10. 2022</v>
      </c>
      <c r="AN87" s="26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 s.o.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5" t="str">
        <f>IF(E17="","",E17)</f>
        <v xml:space="preserve"> </v>
      </c>
      <c r="AN89" s="266"/>
      <c r="AO89" s="266"/>
      <c r="AP89" s="266"/>
      <c r="AQ89" s="35"/>
      <c r="AR89" s="38"/>
      <c r="AS89" s="267" t="s">
        <v>57</v>
      </c>
      <c r="AT89" s="26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65" t="str">
        <f>IF(E20="","",E20)</f>
        <v xml:space="preserve"> </v>
      </c>
      <c r="AN90" s="266"/>
      <c r="AO90" s="266"/>
      <c r="AP90" s="266"/>
      <c r="AQ90" s="35"/>
      <c r="AR90" s="38"/>
      <c r="AS90" s="269"/>
      <c r="AT90" s="27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1"/>
      <c r="AT91" s="27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3" t="s">
        <v>58</v>
      </c>
      <c r="D92" s="274"/>
      <c r="E92" s="274"/>
      <c r="F92" s="274"/>
      <c r="G92" s="274"/>
      <c r="H92" s="72"/>
      <c r="I92" s="275" t="s">
        <v>59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60</v>
      </c>
      <c r="AH92" s="274"/>
      <c r="AI92" s="274"/>
      <c r="AJ92" s="274"/>
      <c r="AK92" s="274"/>
      <c r="AL92" s="274"/>
      <c r="AM92" s="274"/>
      <c r="AN92" s="275" t="s">
        <v>61</v>
      </c>
      <c r="AO92" s="274"/>
      <c r="AP92" s="277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1">
        <f>ROUND(SUM(AG95:AG96),2)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80" t="s">
        <v>82</v>
      </c>
      <c r="E95" s="280"/>
      <c r="F95" s="280"/>
      <c r="G95" s="280"/>
      <c r="H95" s="280"/>
      <c r="I95" s="95"/>
      <c r="J95" s="280" t="s">
        <v>83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'SO - 01 -  Dodávka a zpro...'!J30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6" t="s">
        <v>84</v>
      </c>
      <c r="AR95" s="97"/>
      <c r="AS95" s="98">
        <v>0</v>
      </c>
      <c r="AT95" s="99">
        <f>ROUND(SUM(AV95:AW95),2)</f>
        <v>0</v>
      </c>
      <c r="AU95" s="100">
        <f>'SO - 01 -  Dodávka a zpro...'!P119</f>
        <v>0</v>
      </c>
      <c r="AV95" s="99">
        <f>'SO - 01 -  Dodávka a zpro...'!J33</f>
        <v>0</v>
      </c>
      <c r="AW95" s="99">
        <f>'SO - 01 -  Dodávka a zpro...'!J34</f>
        <v>0</v>
      </c>
      <c r="AX95" s="99">
        <f>'SO - 01 -  Dodávka a zpro...'!J35</f>
        <v>0</v>
      </c>
      <c r="AY95" s="99">
        <f>'SO - 01 -  Dodávka a zpro...'!J36</f>
        <v>0</v>
      </c>
      <c r="AZ95" s="99">
        <f>'SO - 01 -  Dodávka a zpro...'!F33</f>
        <v>0</v>
      </c>
      <c r="BA95" s="99">
        <f>'SO - 01 -  Dodávka a zpro...'!F34</f>
        <v>0</v>
      </c>
      <c r="BB95" s="99">
        <f>'SO - 01 -  Dodávka a zpro...'!F35</f>
        <v>0</v>
      </c>
      <c r="BC95" s="99">
        <f>'SO - 01 -  Dodávka a zpro...'!F36</f>
        <v>0</v>
      </c>
      <c r="BD95" s="101">
        <f>'SO - 01 -  Dodávka a zpro...'!F37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4.75" customHeight="1">
      <c r="A96" s="92" t="s">
        <v>81</v>
      </c>
      <c r="B96" s="93"/>
      <c r="C96" s="94"/>
      <c r="D96" s="280" t="s">
        <v>88</v>
      </c>
      <c r="E96" s="280"/>
      <c r="F96" s="280"/>
      <c r="G96" s="280"/>
      <c r="H96" s="280"/>
      <c r="I96" s="95"/>
      <c r="J96" s="280" t="s">
        <v>89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'SO - 02 -  Roční správa m...'!J30</f>
        <v>0</v>
      </c>
      <c r="AH96" s="279"/>
      <c r="AI96" s="279"/>
      <c r="AJ96" s="279"/>
      <c r="AK96" s="279"/>
      <c r="AL96" s="279"/>
      <c r="AM96" s="279"/>
      <c r="AN96" s="278">
        <f>SUM(AG96,AT96)</f>
        <v>0</v>
      </c>
      <c r="AO96" s="279"/>
      <c r="AP96" s="279"/>
      <c r="AQ96" s="96" t="s">
        <v>84</v>
      </c>
      <c r="AR96" s="97"/>
      <c r="AS96" s="103">
        <v>0</v>
      </c>
      <c r="AT96" s="104">
        <f>ROUND(SUM(AV96:AW96),2)</f>
        <v>0</v>
      </c>
      <c r="AU96" s="105">
        <f>'SO - 02 -  Roční správa m...'!P118</f>
        <v>0</v>
      </c>
      <c r="AV96" s="104">
        <f>'SO - 02 -  Roční správa m...'!J33</f>
        <v>0</v>
      </c>
      <c r="AW96" s="104">
        <f>'SO - 02 -  Roční správa m...'!J34</f>
        <v>0</v>
      </c>
      <c r="AX96" s="104">
        <f>'SO - 02 -  Roční správa m...'!J35</f>
        <v>0</v>
      </c>
      <c r="AY96" s="104">
        <f>'SO - 02 -  Roční správa m...'!J36</f>
        <v>0</v>
      </c>
      <c r="AZ96" s="104">
        <f>'SO - 02 -  Roční správa m...'!F33</f>
        <v>0</v>
      </c>
      <c r="BA96" s="104">
        <f>'SO - 02 -  Roční správa m...'!F34</f>
        <v>0</v>
      </c>
      <c r="BB96" s="104">
        <f>'SO - 02 -  Roční správa m...'!F35</f>
        <v>0</v>
      </c>
      <c r="BC96" s="104">
        <f>'SO - 02 -  Roční správa m...'!F36</f>
        <v>0</v>
      </c>
      <c r="BD96" s="106">
        <f>'SO - 02 -  Roční správa m...'!F37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lpiTDZ4b/giVuT/jGnIZZCTqlumtSMjuxC8NrdYLs7Y66aFzCORO3OY2gN4fM4PR+Robg09n0MIHarcLBOUW8g==" saltValue="u8vVeCf3C7ytgpdXoiGJlUxcnY5VJvl4dBmep9K9w+R2jVhHuGvC0PnR3sHoszl/HFL2jRw55VWrw1Lvg2G7b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- 01 -  Dodávka a zpro...'!C2" display="/"/>
    <hyperlink ref="A96" location="'SO - 02 -  Roční správa m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topLeftCell="A25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4" t="str">
        <f>'Rekapitulace stavby'!K6</f>
        <v xml:space="preserve"> Dlouhodobý monitoring  mostu v km 32,544 na trati Ostrava Kunčice - Ostrava Vítkovice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92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93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20. 10. 2022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ROUND((SUM(BE119:BE170)),  2)</f>
        <v>0</v>
      </c>
      <c r="G33" s="33"/>
      <c r="H33" s="33"/>
      <c r="I33" s="123">
        <v>0.21</v>
      </c>
      <c r="J33" s="122">
        <f>ROUND(((SUM(BE119:BE170))*I33),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ROUND((SUM(BF119:BF170)),  2)</f>
        <v>0</v>
      </c>
      <c r="G34" s="33"/>
      <c r="H34" s="33"/>
      <c r="I34" s="123">
        <v>0.15</v>
      </c>
      <c r="J34" s="122">
        <f>ROUND(((SUM(BF119:BF170))*I34),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ROUND((SUM(BG119:BG170)),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ROUND((SUM(BH119:BH170)),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ROUND((SUM(BI119:BI170)),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91" t="str">
        <f>E7</f>
        <v xml:space="preserve"> Dlouhodobý monitoring  mostu v km 32,544 na trati Ostrava Kunčice - Ostrava Vítkovice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92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SO - 01 -  Dodávka a zprovoznění měřícího systému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OŘ Ostrava</v>
      </c>
      <c r="G89" s="35"/>
      <c r="H89" s="35"/>
      <c r="I89" s="28" t="s">
        <v>22</v>
      </c>
      <c r="J89" s="65" t="str">
        <f>IF(J12="","",J12)</f>
        <v>20. 10. 2022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95</v>
      </c>
      <c r="D94" s="143"/>
      <c r="E94" s="143"/>
      <c r="F94" s="143"/>
      <c r="G94" s="143"/>
      <c r="H94" s="143"/>
      <c r="I94" s="143"/>
      <c r="J94" s="144" t="s">
        <v>96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97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98</v>
      </c>
    </row>
    <row r="97" spans="1:31" s="9" customFormat="1" ht="24.95" customHeight="1">
      <c r="B97" s="146"/>
      <c r="C97" s="147"/>
      <c r="D97" s="148" t="s">
        <v>99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9" customFormat="1" ht="24.95" customHeight="1">
      <c r="B98" s="146"/>
      <c r="C98" s="147"/>
      <c r="D98" s="148" t="s">
        <v>100</v>
      </c>
      <c r="E98" s="149"/>
      <c r="F98" s="149"/>
      <c r="G98" s="149"/>
      <c r="H98" s="149"/>
      <c r="I98" s="149"/>
      <c r="J98" s="150">
        <f>J136</f>
        <v>0</v>
      </c>
      <c r="K98" s="147"/>
      <c r="L98" s="151"/>
    </row>
    <row r="99" spans="1:31" s="9" customFormat="1" ht="24.95" customHeight="1">
      <c r="B99" s="146"/>
      <c r="C99" s="147"/>
      <c r="D99" s="148" t="s">
        <v>101</v>
      </c>
      <c r="E99" s="149"/>
      <c r="F99" s="149"/>
      <c r="G99" s="149"/>
      <c r="H99" s="149"/>
      <c r="I99" s="149"/>
      <c r="J99" s="150">
        <f>J151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102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6.25" customHeight="1">
      <c r="A109" s="33"/>
      <c r="B109" s="34"/>
      <c r="C109" s="35"/>
      <c r="D109" s="35"/>
      <c r="E109" s="291" t="str">
        <f>E7</f>
        <v xml:space="preserve"> Dlouhodobý monitoring  mostu v km 32,544 na trati Ostrava Kunčice - Ostrava Vítkovice</v>
      </c>
      <c r="F109" s="292"/>
      <c r="G109" s="292"/>
      <c r="H109" s="292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92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2" t="str">
        <f>E9</f>
        <v>SO - 01 -  Dodávka a zprovoznění měřícího systému</v>
      </c>
      <c r="F111" s="293"/>
      <c r="G111" s="293"/>
      <c r="H111" s="29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OŘ Ostrava</v>
      </c>
      <c r="G113" s="35"/>
      <c r="H113" s="35"/>
      <c r="I113" s="28" t="s">
        <v>22</v>
      </c>
      <c r="J113" s="65" t="str">
        <f>IF(J12="","",J12)</f>
        <v>20. 10. 2022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 s.o.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0" customFormat="1" ht="29.25" customHeight="1">
      <c r="A118" s="152"/>
      <c r="B118" s="153"/>
      <c r="C118" s="154" t="s">
        <v>103</v>
      </c>
      <c r="D118" s="155" t="s">
        <v>62</v>
      </c>
      <c r="E118" s="155" t="s">
        <v>58</v>
      </c>
      <c r="F118" s="155" t="s">
        <v>59</v>
      </c>
      <c r="G118" s="155" t="s">
        <v>104</v>
      </c>
      <c r="H118" s="155" t="s">
        <v>105</v>
      </c>
      <c r="I118" s="155" t="s">
        <v>106</v>
      </c>
      <c r="J118" s="156" t="s">
        <v>96</v>
      </c>
      <c r="K118" s="157" t="s">
        <v>107</v>
      </c>
      <c r="L118" s="158"/>
      <c r="M118" s="74" t="s">
        <v>1</v>
      </c>
      <c r="N118" s="75" t="s">
        <v>41</v>
      </c>
      <c r="O118" s="75" t="s">
        <v>108</v>
      </c>
      <c r="P118" s="75" t="s">
        <v>109</v>
      </c>
      <c r="Q118" s="75" t="s">
        <v>110</v>
      </c>
      <c r="R118" s="75" t="s">
        <v>111</v>
      </c>
      <c r="S118" s="75" t="s">
        <v>112</v>
      </c>
      <c r="T118" s="76" t="s">
        <v>113</v>
      </c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/>
    </row>
    <row r="119" spans="1:65" s="2" customFormat="1" ht="22.9" customHeight="1">
      <c r="A119" s="33"/>
      <c r="B119" s="34"/>
      <c r="C119" s="81" t="s">
        <v>114</v>
      </c>
      <c r="D119" s="35"/>
      <c r="E119" s="35"/>
      <c r="F119" s="35"/>
      <c r="G119" s="35"/>
      <c r="H119" s="35"/>
      <c r="I119" s="35"/>
      <c r="J119" s="159">
        <f>BK119</f>
        <v>0</v>
      </c>
      <c r="K119" s="35"/>
      <c r="L119" s="38"/>
      <c r="M119" s="77"/>
      <c r="N119" s="160"/>
      <c r="O119" s="78"/>
      <c r="P119" s="161">
        <f>P120+P136+P151</f>
        <v>0</v>
      </c>
      <c r="Q119" s="78"/>
      <c r="R119" s="161">
        <f>R120+R136+R151</f>
        <v>0</v>
      </c>
      <c r="S119" s="78"/>
      <c r="T119" s="162">
        <f>T120+T136+T151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98</v>
      </c>
      <c r="BK119" s="163">
        <f>BK120+BK136+BK151</f>
        <v>0</v>
      </c>
    </row>
    <row r="120" spans="1:65" s="11" customFormat="1" ht="25.9" customHeight="1">
      <c r="B120" s="164"/>
      <c r="C120" s="165"/>
      <c r="D120" s="166" t="s">
        <v>76</v>
      </c>
      <c r="E120" s="167" t="s">
        <v>77</v>
      </c>
      <c r="F120" s="167" t="s">
        <v>115</v>
      </c>
      <c r="G120" s="165"/>
      <c r="H120" s="165"/>
      <c r="I120" s="168"/>
      <c r="J120" s="169">
        <f>BK120</f>
        <v>0</v>
      </c>
      <c r="K120" s="165"/>
      <c r="L120" s="170"/>
      <c r="M120" s="171"/>
      <c r="N120" s="172"/>
      <c r="O120" s="172"/>
      <c r="P120" s="173">
        <f>SUM(P121:P135)</f>
        <v>0</v>
      </c>
      <c r="Q120" s="172"/>
      <c r="R120" s="173">
        <f>SUM(R121:R135)</f>
        <v>0</v>
      </c>
      <c r="S120" s="172"/>
      <c r="T120" s="174">
        <f>SUM(T121:T135)</f>
        <v>0</v>
      </c>
      <c r="AR120" s="175" t="s">
        <v>85</v>
      </c>
      <c r="AT120" s="176" t="s">
        <v>76</v>
      </c>
      <c r="AU120" s="176" t="s">
        <v>77</v>
      </c>
      <c r="AY120" s="175" t="s">
        <v>116</v>
      </c>
      <c r="BK120" s="177">
        <f>SUM(BK121:BK135)</f>
        <v>0</v>
      </c>
    </row>
    <row r="121" spans="1:65" s="2" customFormat="1" ht="16.5" customHeight="1">
      <c r="A121" s="33"/>
      <c r="B121" s="34"/>
      <c r="C121" s="178" t="s">
        <v>85</v>
      </c>
      <c r="D121" s="178" t="s">
        <v>117</v>
      </c>
      <c r="E121" s="179" t="s">
        <v>118</v>
      </c>
      <c r="F121" s="180" t="s">
        <v>119</v>
      </c>
      <c r="G121" s="181" t="s">
        <v>120</v>
      </c>
      <c r="H121" s="182">
        <v>1</v>
      </c>
      <c r="I121" s="183"/>
      <c r="J121" s="184">
        <f>ROUND(I121*H121,2)</f>
        <v>0</v>
      </c>
      <c r="K121" s="185"/>
      <c r="L121" s="186"/>
      <c r="M121" s="187" t="s">
        <v>1</v>
      </c>
      <c r="N121" s="188" t="s">
        <v>42</v>
      </c>
      <c r="O121" s="70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1" t="s">
        <v>121</v>
      </c>
      <c r="AT121" s="191" t="s">
        <v>117</v>
      </c>
      <c r="AU121" s="191" t="s">
        <v>85</v>
      </c>
      <c r="AY121" s="16" t="s">
        <v>116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6" t="s">
        <v>85</v>
      </c>
      <c r="BK121" s="192">
        <f>ROUND(I121*H121,2)</f>
        <v>0</v>
      </c>
      <c r="BL121" s="16" t="s">
        <v>122</v>
      </c>
      <c r="BM121" s="191" t="s">
        <v>87</v>
      </c>
    </row>
    <row r="122" spans="1:65" s="2" customFormat="1" ht="29.25">
      <c r="A122" s="33"/>
      <c r="B122" s="34"/>
      <c r="C122" s="35"/>
      <c r="D122" s="193" t="s">
        <v>123</v>
      </c>
      <c r="E122" s="35"/>
      <c r="F122" s="194" t="s">
        <v>124</v>
      </c>
      <c r="G122" s="35"/>
      <c r="H122" s="35"/>
      <c r="I122" s="195"/>
      <c r="J122" s="35"/>
      <c r="K122" s="35"/>
      <c r="L122" s="38"/>
      <c r="M122" s="196"/>
      <c r="N122" s="197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123</v>
      </c>
      <c r="AU122" s="16" t="s">
        <v>85</v>
      </c>
    </row>
    <row r="123" spans="1:65" s="12" customFormat="1" ht="11.25">
      <c r="B123" s="198"/>
      <c r="C123" s="199"/>
      <c r="D123" s="193" t="s">
        <v>125</v>
      </c>
      <c r="E123" s="200" t="s">
        <v>1</v>
      </c>
      <c r="F123" s="201" t="s">
        <v>126</v>
      </c>
      <c r="G123" s="199"/>
      <c r="H123" s="200" t="s">
        <v>1</v>
      </c>
      <c r="I123" s="202"/>
      <c r="J123" s="199"/>
      <c r="K123" s="199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125</v>
      </c>
      <c r="AU123" s="207" t="s">
        <v>85</v>
      </c>
      <c r="AV123" s="12" t="s">
        <v>85</v>
      </c>
      <c r="AW123" s="12" t="s">
        <v>34</v>
      </c>
      <c r="AX123" s="12" t="s">
        <v>77</v>
      </c>
      <c r="AY123" s="207" t="s">
        <v>116</v>
      </c>
    </row>
    <row r="124" spans="1:65" s="13" customFormat="1" ht="11.25">
      <c r="B124" s="208"/>
      <c r="C124" s="209"/>
      <c r="D124" s="193" t="s">
        <v>125</v>
      </c>
      <c r="E124" s="210" t="s">
        <v>1</v>
      </c>
      <c r="F124" s="211" t="s">
        <v>85</v>
      </c>
      <c r="G124" s="209"/>
      <c r="H124" s="212">
        <v>1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125</v>
      </c>
      <c r="AU124" s="218" t="s">
        <v>85</v>
      </c>
      <c r="AV124" s="13" t="s">
        <v>87</v>
      </c>
      <c r="AW124" s="13" t="s">
        <v>34</v>
      </c>
      <c r="AX124" s="13" t="s">
        <v>77</v>
      </c>
      <c r="AY124" s="218" t="s">
        <v>116</v>
      </c>
    </row>
    <row r="125" spans="1:65" s="14" customFormat="1" ht="11.25">
      <c r="B125" s="219"/>
      <c r="C125" s="220"/>
      <c r="D125" s="193" t="s">
        <v>125</v>
      </c>
      <c r="E125" s="221" t="s">
        <v>1</v>
      </c>
      <c r="F125" s="222" t="s">
        <v>127</v>
      </c>
      <c r="G125" s="220"/>
      <c r="H125" s="223">
        <v>1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125</v>
      </c>
      <c r="AU125" s="229" t="s">
        <v>85</v>
      </c>
      <c r="AV125" s="14" t="s">
        <v>122</v>
      </c>
      <c r="AW125" s="14" t="s">
        <v>34</v>
      </c>
      <c r="AX125" s="14" t="s">
        <v>85</v>
      </c>
      <c r="AY125" s="229" t="s">
        <v>116</v>
      </c>
    </row>
    <row r="126" spans="1:65" s="2" customFormat="1" ht="16.5" customHeight="1">
      <c r="A126" s="33"/>
      <c r="B126" s="34"/>
      <c r="C126" s="178" t="s">
        <v>87</v>
      </c>
      <c r="D126" s="178" t="s">
        <v>117</v>
      </c>
      <c r="E126" s="179" t="s">
        <v>128</v>
      </c>
      <c r="F126" s="180" t="s">
        <v>129</v>
      </c>
      <c r="G126" s="181" t="s">
        <v>120</v>
      </c>
      <c r="H126" s="182">
        <v>1</v>
      </c>
      <c r="I126" s="183"/>
      <c r="J126" s="184">
        <f>ROUND(I126*H126,2)</f>
        <v>0</v>
      </c>
      <c r="K126" s="185"/>
      <c r="L126" s="186"/>
      <c r="M126" s="187" t="s">
        <v>1</v>
      </c>
      <c r="N126" s="188" t="s">
        <v>42</v>
      </c>
      <c r="O126" s="70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1" t="s">
        <v>121</v>
      </c>
      <c r="AT126" s="191" t="s">
        <v>117</v>
      </c>
      <c r="AU126" s="191" t="s">
        <v>85</v>
      </c>
      <c r="AY126" s="16" t="s">
        <v>116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6" t="s">
        <v>85</v>
      </c>
      <c r="BK126" s="192">
        <f>ROUND(I126*H126,2)</f>
        <v>0</v>
      </c>
      <c r="BL126" s="16" t="s">
        <v>122</v>
      </c>
      <c r="BM126" s="191" t="s">
        <v>122</v>
      </c>
    </row>
    <row r="127" spans="1:65" s="2" customFormat="1" ht="19.5">
      <c r="A127" s="33"/>
      <c r="B127" s="34"/>
      <c r="C127" s="35"/>
      <c r="D127" s="193" t="s">
        <v>123</v>
      </c>
      <c r="E127" s="35"/>
      <c r="F127" s="194" t="s">
        <v>130</v>
      </c>
      <c r="G127" s="35"/>
      <c r="H127" s="35"/>
      <c r="I127" s="195"/>
      <c r="J127" s="35"/>
      <c r="K127" s="35"/>
      <c r="L127" s="38"/>
      <c r="M127" s="196"/>
      <c r="N127" s="19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123</v>
      </c>
      <c r="AU127" s="16" t="s">
        <v>85</v>
      </c>
    </row>
    <row r="128" spans="1:65" s="12" customFormat="1" ht="11.25">
      <c r="B128" s="198"/>
      <c r="C128" s="199"/>
      <c r="D128" s="193" t="s">
        <v>125</v>
      </c>
      <c r="E128" s="200" t="s">
        <v>1</v>
      </c>
      <c r="F128" s="201" t="s">
        <v>131</v>
      </c>
      <c r="G128" s="199"/>
      <c r="H128" s="200" t="s">
        <v>1</v>
      </c>
      <c r="I128" s="202"/>
      <c r="J128" s="199"/>
      <c r="K128" s="199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125</v>
      </c>
      <c r="AU128" s="207" t="s">
        <v>85</v>
      </c>
      <c r="AV128" s="12" t="s">
        <v>85</v>
      </c>
      <c r="AW128" s="12" t="s">
        <v>34</v>
      </c>
      <c r="AX128" s="12" t="s">
        <v>77</v>
      </c>
      <c r="AY128" s="207" t="s">
        <v>116</v>
      </c>
    </row>
    <row r="129" spans="1:65" s="13" customFormat="1" ht="11.25">
      <c r="B129" s="208"/>
      <c r="C129" s="209"/>
      <c r="D129" s="193" t="s">
        <v>125</v>
      </c>
      <c r="E129" s="210" t="s">
        <v>1</v>
      </c>
      <c r="F129" s="211" t="s">
        <v>85</v>
      </c>
      <c r="G129" s="209"/>
      <c r="H129" s="212">
        <v>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125</v>
      </c>
      <c r="AU129" s="218" t="s">
        <v>85</v>
      </c>
      <c r="AV129" s="13" t="s">
        <v>87</v>
      </c>
      <c r="AW129" s="13" t="s">
        <v>34</v>
      </c>
      <c r="AX129" s="13" t="s">
        <v>77</v>
      </c>
      <c r="AY129" s="218" t="s">
        <v>116</v>
      </c>
    </row>
    <row r="130" spans="1:65" s="14" customFormat="1" ht="11.25">
      <c r="B130" s="219"/>
      <c r="C130" s="220"/>
      <c r="D130" s="193" t="s">
        <v>125</v>
      </c>
      <c r="E130" s="221" t="s">
        <v>1</v>
      </c>
      <c r="F130" s="222" t="s">
        <v>127</v>
      </c>
      <c r="G130" s="220"/>
      <c r="H130" s="223">
        <v>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125</v>
      </c>
      <c r="AU130" s="229" t="s">
        <v>85</v>
      </c>
      <c r="AV130" s="14" t="s">
        <v>122</v>
      </c>
      <c r="AW130" s="14" t="s">
        <v>34</v>
      </c>
      <c r="AX130" s="14" t="s">
        <v>85</v>
      </c>
      <c r="AY130" s="229" t="s">
        <v>116</v>
      </c>
    </row>
    <row r="131" spans="1:65" s="2" customFormat="1" ht="16.5" customHeight="1">
      <c r="A131" s="33"/>
      <c r="B131" s="34"/>
      <c r="C131" s="178" t="s">
        <v>132</v>
      </c>
      <c r="D131" s="178" t="s">
        <v>117</v>
      </c>
      <c r="E131" s="179" t="s">
        <v>133</v>
      </c>
      <c r="F131" s="180" t="s">
        <v>134</v>
      </c>
      <c r="G131" s="181" t="s">
        <v>120</v>
      </c>
      <c r="H131" s="182">
        <v>1</v>
      </c>
      <c r="I131" s="183"/>
      <c r="J131" s="184">
        <f>ROUND(I131*H131,2)</f>
        <v>0</v>
      </c>
      <c r="K131" s="185"/>
      <c r="L131" s="186"/>
      <c r="M131" s="187" t="s">
        <v>1</v>
      </c>
      <c r="N131" s="188" t="s">
        <v>42</v>
      </c>
      <c r="O131" s="70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1" t="s">
        <v>121</v>
      </c>
      <c r="AT131" s="191" t="s">
        <v>117</v>
      </c>
      <c r="AU131" s="191" t="s">
        <v>85</v>
      </c>
      <c r="AY131" s="16" t="s">
        <v>116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6" t="s">
        <v>85</v>
      </c>
      <c r="BK131" s="192">
        <f>ROUND(I131*H131,2)</f>
        <v>0</v>
      </c>
      <c r="BL131" s="16" t="s">
        <v>122</v>
      </c>
      <c r="BM131" s="191" t="s">
        <v>135</v>
      </c>
    </row>
    <row r="132" spans="1:65" s="2" customFormat="1" ht="29.25">
      <c r="A132" s="33"/>
      <c r="B132" s="34"/>
      <c r="C132" s="35"/>
      <c r="D132" s="193" t="s">
        <v>123</v>
      </c>
      <c r="E132" s="35"/>
      <c r="F132" s="194" t="s">
        <v>136</v>
      </c>
      <c r="G132" s="35"/>
      <c r="H132" s="35"/>
      <c r="I132" s="195"/>
      <c r="J132" s="35"/>
      <c r="K132" s="35"/>
      <c r="L132" s="38"/>
      <c r="M132" s="196"/>
      <c r="N132" s="197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123</v>
      </c>
      <c r="AU132" s="16" t="s">
        <v>85</v>
      </c>
    </row>
    <row r="133" spans="1:65" s="12" customFormat="1" ht="22.5">
      <c r="B133" s="198"/>
      <c r="C133" s="199"/>
      <c r="D133" s="193" t="s">
        <v>125</v>
      </c>
      <c r="E133" s="200" t="s">
        <v>1</v>
      </c>
      <c r="F133" s="201" t="s">
        <v>137</v>
      </c>
      <c r="G133" s="199"/>
      <c r="H133" s="200" t="s">
        <v>1</v>
      </c>
      <c r="I133" s="202"/>
      <c r="J133" s="199"/>
      <c r="K133" s="199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125</v>
      </c>
      <c r="AU133" s="207" t="s">
        <v>85</v>
      </c>
      <c r="AV133" s="12" t="s">
        <v>85</v>
      </c>
      <c r="AW133" s="12" t="s">
        <v>34</v>
      </c>
      <c r="AX133" s="12" t="s">
        <v>77</v>
      </c>
      <c r="AY133" s="207" t="s">
        <v>116</v>
      </c>
    </row>
    <row r="134" spans="1:65" s="13" customFormat="1" ht="11.25">
      <c r="B134" s="208"/>
      <c r="C134" s="209"/>
      <c r="D134" s="193" t="s">
        <v>125</v>
      </c>
      <c r="E134" s="210" t="s">
        <v>1</v>
      </c>
      <c r="F134" s="211" t="s">
        <v>85</v>
      </c>
      <c r="G134" s="209"/>
      <c r="H134" s="212">
        <v>1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125</v>
      </c>
      <c r="AU134" s="218" t="s">
        <v>85</v>
      </c>
      <c r="AV134" s="13" t="s">
        <v>87</v>
      </c>
      <c r="AW134" s="13" t="s">
        <v>34</v>
      </c>
      <c r="AX134" s="13" t="s">
        <v>77</v>
      </c>
      <c r="AY134" s="218" t="s">
        <v>116</v>
      </c>
    </row>
    <row r="135" spans="1:65" s="14" customFormat="1" ht="11.25">
      <c r="B135" s="219"/>
      <c r="C135" s="220"/>
      <c r="D135" s="193" t="s">
        <v>125</v>
      </c>
      <c r="E135" s="221" t="s">
        <v>1</v>
      </c>
      <c r="F135" s="222" t="s">
        <v>127</v>
      </c>
      <c r="G135" s="220"/>
      <c r="H135" s="223">
        <v>1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125</v>
      </c>
      <c r="AU135" s="229" t="s">
        <v>85</v>
      </c>
      <c r="AV135" s="14" t="s">
        <v>122</v>
      </c>
      <c r="AW135" s="14" t="s">
        <v>34</v>
      </c>
      <c r="AX135" s="14" t="s">
        <v>85</v>
      </c>
      <c r="AY135" s="229" t="s">
        <v>116</v>
      </c>
    </row>
    <row r="136" spans="1:65" s="11" customFormat="1" ht="25.9" customHeight="1">
      <c r="B136" s="164"/>
      <c r="C136" s="165"/>
      <c r="D136" s="166" t="s">
        <v>76</v>
      </c>
      <c r="E136" s="167" t="s">
        <v>138</v>
      </c>
      <c r="F136" s="167" t="s">
        <v>139</v>
      </c>
      <c r="G136" s="165"/>
      <c r="H136" s="165"/>
      <c r="I136" s="168"/>
      <c r="J136" s="169">
        <f>BK136</f>
        <v>0</v>
      </c>
      <c r="K136" s="165"/>
      <c r="L136" s="170"/>
      <c r="M136" s="171"/>
      <c r="N136" s="172"/>
      <c r="O136" s="172"/>
      <c r="P136" s="173">
        <f>SUM(P137:P150)</f>
        <v>0</v>
      </c>
      <c r="Q136" s="172"/>
      <c r="R136" s="173">
        <f>SUM(R137:R150)</f>
        <v>0</v>
      </c>
      <c r="S136" s="172"/>
      <c r="T136" s="174">
        <f>SUM(T137:T150)</f>
        <v>0</v>
      </c>
      <c r="AR136" s="175" t="s">
        <v>85</v>
      </c>
      <c r="AT136" s="176" t="s">
        <v>76</v>
      </c>
      <c r="AU136" s="176" t="s">
        <v>77</v>
      </c>
      <c r="AY136" s="175" t="s">
        <v>116</v>
      </c>
      <c r="BK136" s="177">
        <f>SUM(BK137:BK150)</f>
        <v>0</v>
      </c>
    </row>
    <row r="137" spans="1:65" s="2" customFormat="1" ht="24.2" customHeight="1">
      <c r="A137" s="33"/>
      <c r="B137" s="34"/>
      <c r="C137" s="178" t="s">
        <v>122</v>
      </c>
      <c r="D137" s="178" t="s">
        <v>117</v>
      </c>
      <c r="E137" s="179" t="s">
        <v>140</v>
      </c>
      <c r="F137" s="180" t="s">
        <v>141</v>
      </c>
      <c r="G137" s="181" t="s">
        <v>120</v>
      </c>
      <c r="H137" s="182">
        <v>1</v>
      </c>
      <c r="I137" s="183"/>
      <c r="J137" s="184">
        <f>ROUND(I137*H137,2)</f>
        <v>0</v>
      </c>
      <c r="K137" s="185"/>
      <c r="L137" s="186"/>
      <c r="M137" s="187" t="s">
        <v>1</v>
      </c>
      <c r="N137" s="188" t="s">
        <v>42</v>
      </c>
      <c r="O137" s="70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1" t="s">
        <v>121</v>
      </c>
      <c r="AT137" s="191" t="s">
        <v>117</v>
      </c>
      <c r="AU137" s="191" t="s">
        <v>85</v>
      </c>
      <c r="AY137" s="16" t="s">
        <v>116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6" t="s">
        <v>85</v>
      </c>
      <c r="BK137" s="192">
        <f>ROUND(I137*H137,2)</f>
        <v>0</v>
      </c>
      <c r="BL137" s="16" t="s">
        <v>122</v>
      </c>
      <c r="BM137" s="191" t="s">
        <v>121</v>
      </c>
    </row>
    <row r="138" spans="1:65" s="2" customFormat="1" ht="16.5" customHeight="1">
      <c r="A138" s="33"/>
      <c r="B138" s="34"/>
      <c r="C138" s="178" t="s">
        <v>142</v>
      </c>
      <c r="D138" s="178" t="s">
        <v>117</v>
      </c>
      <c r="E138" s="179" t="s">
        <v>143</v>
      </c>
      <c r="F138" s="180" t="s">
        <v>144</v>
      </c>
      <c r="G138" s="181" t="s">
        <v>120</v>
      </c>
      <c r="H138" s="182">
        <v>2</v>
      </c>
      <c r="I138" s="183"/>
      <c r="J138" s="184">
        <f>ROUND(I138*H138,2)</f>
        <v>0</v>
      </c>
      <c r="K138" s="185"/>
      <c r="L138" s="186"/>
      <c r="M138" s="187" t="s">
        <v>1</v>
      </c>
      <c r="N138" s="188" t="s">
        <v>42</v>
      </c>
      <c r="O138" s="70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1" t="s">
        <v>121</v>
      </c>
      <c r="AT138" s="191" t="s">
        <v>117</v>
      </c>
      <c r="AU138" s="191" t="s">
        <v>85</v>
      </c>
      <c r="AY138" s="16" t="s">
        <v>116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6" t="s">
        <v>85</v>
      </c>
      <c r="BK138" s="192">
        <f>ROUND(I138*H138,2)</f>
        <v>0</v>
      </c>
      <c r="BL138" s="16" t="s">
        <v>122</v>
      </c>
      <c r="BM138" s="191" t="s">
        <v>145</v>
      </c>
    </row>
    <row r="139" spans="1:65" s="2" customFormat="1" ht="16.5" customHeight="1">
      <c r="A139" s="33"/>
      <c r="B139" s="34"/>
      <c r="C139" s="178" t="s">
        <v>135</v>
      </c>
      <c r="D139" s="178" t="s">
        <v>117</v>
      </c>
      <c r="E139" s="179" t="s">
        <v>146</v>
      </c>
      <c r="F139" s="180" t="s">
        <v>147</v>
      </c>
      <c r="G139" s="181" t="s">
        <v>120</v>
      </c>
      <c r="H139" s="182">
        <v>1</v>
      </c>
      <c r="I139" s="183"/>
      <c r="J139" s="184">
        <f>ROUND(I139*H139,2)</f>
        <v>0</v>
      </c>
      <c r="K139" s="185"/>
      <c r="L139" s="186"/>
      <c r="M139" s="187" t="s">
        <v>1</v>
      </c>
      <c r="N139" s="188" t="s">
        <v>42</v>
      </c>
      <c r="O139" s="70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1" t="s">
        <v>121</v>
      </c>
      <c r="AT139" s="191" t="s">
        <v>117</v>
      </c>
      <c r="AU139" s="191" t="s">
        <v>85</v>
      </c>
      <c r="AY139" s="16" t="s">
        <v>116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6" t="s">
        <v>85</v>
      </c>
      <c r="BK139" s="192">
        <f>ROUND(I139*H139,2)</f>
        <v>0</v>
      </c>
      <c r="BL139" s="16" t="s">
        <v>122</v>
      </c>
      <c r="BM139" s="191" t="s">
        <v>148</v>
      </c>
    </row>
    <row r="140" spans="1:65" s="2" customFormat="1" ht="16.5" customHeight="1">
      <c r="A140" s="33"/>
      <c r="B140" s="34"/>
      <c r="C140" s="178" t="s">
        <v>138</v>
      </c>
      <c r="D140" s="178" t="s">
        <v>117</v>
      </c>
      <c r="E140" s="179" t="s">
        <v>149</v>
      </c>
      <c r="F140" s="180" t="s">
        <v>150</v>
      </c>
      <c r="G140" s="181" t="s">
        <v>120</v>
      </c>
      <c r="H140" s="182">
        <v>1</v>
      </c>
      <c r="I140" s="183"/>
      <c r="J140" s="184">
        <f>ROUND(I140*H140,2)</f>
        <v>0</v>
      </c>
      <c r="K140" s="185"/>
      <c r="L140" s="186"/>
      <c r="M140" s="187" t="s">
        <v>1</v>
      </c>
      <c r="N140" s="188" t="s">
        <v>42</v>
      </c>
      <c r="O140" s="70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1" t="s">
        <v>121</v>
      </c>
      <c r="AT140" s="191" t="s">
        <v>117</v>
      </c>
      <c r="AU140" s="191" t="s">
        <v>85</v>
      </c>
      <c r="AY140" s="16" t="s">
        <v>116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6" t="s">
        <v>85</v>
      </c>
      <c r="BK140" s="192">
        <f>ROUND(I140*H140,2)</f>
        <v>0</v>
      </c>
      <c r="BL140" s="16" t="s">
        <v>122</v>
      </c>
      <c r="BM140" s="191" t="s">
        <v>151</v>
      </c>
    </row>
    <row r="141" spans="1:65" s="2" customFormat="1" ht="21.75" customHeight="1">
      <c r="A141" s="33"/>
      <c r="B141" s="34"/>
      <c r="C141" s="178" t="s">
        <v>121</v>
      </c>
      <c r="D141" s="178" t="s">
        <v>117</v>
      </c>
      <c r="E141" s="179" t="s">
        <v>152</v>
      </c>
      <c r="F141" s="180" t="s">
        <v>153</v>
      </c>
      <c r="G141" s="181" t="s">
        <v>154</v>
      </c>
      <c r="H141" s="182">
        <v>20</v>
      </c>
      <c r="I141" s="183"/>
      <c r="J141" s="184">
        <f>ROUND(I141*H141,2)</f>
        <v>0</v>
      </c>
      <c r="K141" s="185"/>
      <c r="L141" s="186"/>
      <c r="M141" s="187" t="s">
        <v>1</v>
      </c>
      <c r="N141" s="188" t="s">
        <v>42</v>
      </c>
      <c r="O141" s="70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1" t="s">
        <v>121</v>
      </c>
      <c r="AT141" s="191" t="s">
        <v>117</v>
      </c>
      <c r="AU141" s="191" t="s">
        <v>85</v>
      </c>
      <c r="AY141" s="16" t="s">
        <v>116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6" t="s">
        <v>85</v>
      </c>
      <c r="BK141" s="192">
        <f>ROUND(I141*H141,2)</f>
        <v>0</v>
      </c>
      <c r="BL141" s="16" t="s">
        <v>122</v>
      </c>
      <c r="BM141" s="191" t="s">
        <v>155</v>
      </c>
    </row>
    <row r="142" spans="1:65" s="2" customFormat="1" ht="19.5">
      <c r="A142" s="33"/>
      <c r="B142" s="34"/>
      <c r="C142" s="35"/>
      <c r="D142" s="193" t="s">
        <v>123</v>
      </c>
      <c r="E142" s="35"/>
      <c r="F142" s="194" t="s">
        <v>156</v>
      </c>
      <c r="G142" s="35"/>
      <c r="H142" s="35"/>
      <c r="I142" s="195"/>
      <c r="J142" s="35"/>
      <c r="K142" s="35"/>
      <c r="L142" s="38"/>
      <c r="M142" s="196"/>
      <c r="N142" s="197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123</v>
      </c>
      <c r="AU142" s="16" t="s">
        <v>85</v>
      </c>
    </row>
    <row r="143" spans="1:65" s="12" customFormat="1" ht="11.25">
      <c r="B143" s="198"/>
      <c r="C143" s="199"/>
      <c r="D143" s="193" t="s">
        <v>125</v>
      </c>
      <c r="E143" s="200" t="s">
        <v>1</v>
      </c>
      <c r="F143" s="201" t="s">
        <v>157</v>
      </c>
      <c r="G143" s="199"/>
      <c r="H143" s="200" t="s">
        <v>1</v>
      </c>
      <c r="I143" s="202"/>
      <c r="J143" s="199"/>
      <c r="K143" s="199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125</v>
      </c>
      <c r="AU143" s="207" t="s">
        <v>85</v>
      </c>
      <c r="AV143" s="12" t="s">
        <v>85</v>
      </c>
      <c r="AW143" s="12" t="s">
        <v>34</v>
      </c>
      <c r="AX143" s="12" t="s">
        <v>77</v>
      </c>
      <c r="AY143" s="207" t="s">
        <v>116</v>
      </c>
    </row>
    <row r="144" spans="1:65" s="13" customFormat="1" ht="11.25">
      <c r="B144" s="208"/>
      <c r="C144" s="209"/>
      <c r="D144" s="193" t="s">
        <v>125</v>
      </c>
      <c r="E144" s="210" t="s">
        <v>1</v>
      </c>
      <c r="F144" s="211" t="s">
        <v>158</v>
      </c>
      <c r="G144" s="209"/>
      <c r="H144" s="212">
        <v>20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125</v>
      </c>
      <c r="AU144" s="218" t="s">
        <v>85</v>
      </c>
      <c r="AV144" s="13" t="s">
        <v>87</v>
      </c>
      <c r="AW144" s="13" t="s">
        <v>34</v>
      </c>
      <c r="AX144" s="13" t="s">
        <v>77</v>
      </c>
      <c r="AY144" s="218" t="s">
        <v>116</v>
      </c>
    </row>
    <row r="145" spans="1:65" s="14" customFormat="1" ht="11.25">
      <c r="B145" s="219"/>
      <c r="C145" s="220"/>
      <c r="D145" s="193" t="s">
        <v>125</v>
      </c>
      <c r="E145" s="221" t="s">
        <v>1</v>
      </c>
      <c r="F145" s="222" t="s">
        <v>127</v>
      </c>
      <c r="G145" s="220"/>
      <c r="H145" s="223">
        <v>20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125</v>
      </c>
      <c r="AU145" s="229" t="s">
        <v>85</v>
      </c>
      <c r="AV145" s="14" t="s">
        <v>122</v>
      </c>
      <c r="AW145" s="14" t="s">
        <v>34</v>
      </c>
      <c r="AX145" s="14" t="s">
        <v>85</v>
      </c>
      <c r="AY145" s="229" t="s">
        <v>116</v>
      </c>
    </row>
    <row r="146" spans="1:65" s="2" customFormat="1" ht="24.2" customHeight="1">
      <c r="A146" s="33"/>
      <c r="B146" s="34"/>
      <c r="C146" s="178" t="s">
        <v>159</v>
      </c>
      <c r="D146" s="178" t="s">
        <v>117</v>
      </c>
      <c r="E146" s="179" t="s">
        <v>160</v>
      </c>
      <c r="F146" s="180" t="s">
        <v>161</v>
      </c>
      <c r="G146" s="181" t="s">
        <v>154</v>
      </c>
      <c r="H146" s="182">
        <v>15</v>
      </c>
      <c r="I146" s="183"/>
      <c r="J146" s="184">
        <f>ROUND(I146*H146,2)</f>
        <v>0</v>
      </c>
      <c r="K146" s="185"/>
      <c r="L146" s="186"/>
      <c r="M146" s="187" t="s">
        <v>1</v>
      </c>
      <c r="N146" s="188" t="s">
        <v>42</v>
      </c>
      <c r="O146" s="70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1" t="s">
        <v>121</v>
      </c>
      <c r="AT146" s="191" t="s">
        <v>117</v>
      </c>
      <c r="AU146" s="191" t="s">
        <v>85</v>
      </c>
      <c r="AY146" s="16" t="s">
        <v>116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6" t="s">
        <v>85</v>
      </c>
      <c r="BK146" s="192">
        <f>ROUND(I146*H146,2)</f>
        <v>0</v>
      </c>
      <c r="BL146" s="16" t="s">
        <v>122</v>
      </c>
      <c r="BM146" s="191" t="s">
        <v>162</v>
      </c>
    </row>
    <row r="147" spans="1:65" s="2" customFormat="1" ht="16.5" customHeight="1">
      <c r="A147" s="33"/>
      <c r="B147" s="34"/>
      <c r="C147" s="178" t="s">
        <v>145</v>
      </c>
      <c r="D147" s="178" t="s">
        <v>117</v>
      </c>
      <c r="E147" s="179" t="s">
        <v>163</v>
      </c>
      <c r="F147" s="180" t="s">
        <v>164</v>
      </c>
      <c r="G147" s="181" t="s">
        <v>154</v>
      </c>
      <c r="H147" s="182">
        <v>12</v>
      </c>
      <c r="I147" s="183"/>
      <c r="J147" s="184">
        <f>ROUND(I147*H147,2)</f>
        <v>0</v>
      </c>
      <c r="K147" s="185"/>
      <c r="L147" s="186"/>
      <c r="M147" s="187" t="s">
        <v>1</v>
      </c>
      <c r="N147" s="188" t="s">
        <v>42</v>
      </c>
      <c r="O147" s="70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1" t="s">
        <v>121</v>
      </c>
      <c r="AT147" s="191" t="s">
        <v>117</v>
      </c>
      <c r="AU147" s="191" t="s">
        <v>85</v>
      </c>
      <c r="AY147" s="16" t="s">
        <v>116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6" t="s">
        <v>85</v>
      </c>
      <c r="BK147" s="192">
        <f>ROUND(I147*H147,2)</f>
        <v>0</v>
      </c>
      <c r="BL147" s="16" t="s">
        <v>122</v>
      </c>
      <c r="BM147" s="191" t="s">
        <v>158</v>
      </c>
    </row>
    <row r="148" spans="1:65" s="2" customFormat="1" ht="29.25">
      <c r="A148" s="33"/>
      <c r="B148" s="34"/>
      <c r="C148" s="35"/>
      <c r="D148" s="193" t="s">
        <v>123</v>
      </c>
      <c r="E148" s="35"/>
      <c r="F148" s="194" t="s">
        <v>165</v>
      </c>
      <c r="G148" s="35"/>
      <c r="H148" s="35"/>
      <c r="I148" s="195"/>
      <c r="J148" s="35"/>
      <c r="K148" s="35"/>
      <c r="L148" s="38"/>
      <c r="M148" s="196"/>
      <c r="N148" s="19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123</v>
      </c>
      <c r="AU148" s="16" t="s">
        <v>85</v>
      </c>
    </row>
    <row r="149" spans="1:65" s="2" customFormat="1" ht="16.5" customHeight="1">
      <c r="A149" s="33"/>
      <c r="B149" s="34"/>
      <c r="C149" s="230" t="s">
        <v>166</v>
      </c>
      <c r="D149" s="230" t="s">
        <v>167</v>
      </c>
      <c r="E149" s="231" t="s">
        <v>168</v>
      </c>
      <c r="F149" s="232" t="s">
        <v>169</v>
      </c>
      <c r="G149" s="233" t="s">
        <v>120</v>
      </c>
      <c r="H149" s="234">
        <v>1</v>
      </c>
      <c r="I149" s="235"/>
      <c r="J149" s="236">
        <f>ROUND(I149*H149,2)</f>
        <v>0</v>
      </c>
      <c r="K149" s="237"/>
      <c r="L149" s="38"/>
      <c r="M149" s="238" t="s">
        <v>1</v>
      </c>
      <c r="N149" s="239" t="s">
        <v>42</v>
      </c>
      <c r="O149" s="70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1" t="s">
        <v>122</v>
      </c>
      <c r="AT149" s="191" t="s">
        <v>167</v>
      </c>
      <c r="AU149" s="191" t="s">
        <v>85</v>
      </c>
      <c r="AY149" s="16" t="s">
        <v>116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6" t="s">
        <v>85</v>
      </c>
      <c r="BK149" s="192">
        <f>ROUND(I149*H149,2)</f>
        <v>0</v>
      </c>
      <c r="BL149" s="16" t="s">
        <v>122</v>
      </c>
      <c r="BM149" s="191" t="s">
        <v>170</v>
      </c>
    </row>
    <row r="150" spans="1:65" s="2" customFormat="1" ht="16.5" customHeight="1">
      <c r="A150" s="33"/>
      <c r="B150" s="34"/>
      <c r="C150" s="230" t="s">
        <v>148</v>
      </c>
      <c r="D150" s="230" t="s">
        <v>167</v>
      </c>
      <c r="E150" s="231" t="s">
        <v>171</v>
      </c>
      <c r="F150" s="232" t="s">
        <v>172</v>
      </c>
      <c r="G150" s="233" t="s">
        <v>120</v>
      </c>
      <c r="H150" s="234">
        <v>1</v>
      </c>
      <c r="I150" s="235"/>
      <c r="J150" s="236">
        <f>ROUND(I150*H150,2)</f>
        <v>0</v>
      </c>
      <c r="K150" s="237"/>
      <c r="L150" s="38"/>
      <c r="M150" s="238" t="s">
        <v>1</v>
      </c>
      <c r="N150" s="239" t="s">
        <v>42</v>
      </c>
      <c r="O150" s="70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1" t="s">
        <v>122</v>
      </c>
      <c r="AT150" s="191" t="s">
        <v>167</v>
      </c>
      <c r="AU150" s="191" t="s">
        <v>85</v>
      </c>
      <c r="AY150" s="16" t="s">
        <v>116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6" t="s">
        <v>85</v>
      </c>
      <c r="BK150" s="192">
        <f>ROUND(I150*H150,2)</f>
        <v>0</v>
      </c>
      <c r="BL150" s="16" t="s">
        <v>122</v>
      </c>
      <c r="BM150" s="191" t="s">
        <v>173</v>
      </c>
    </row>
    <row r="151" spans="1:65" s="11" customFormat="1" ht="25.9" customHeight="1">
      <c r="B151" s="164"/>
      <c r="C151" s="165"/>
      <c r="D151" s="166" t="s">
        <v>76</v>
      </c>
      <c r="E151" s="167" t="s">
        <v>174</v>
      </c>
      <c r="F151" s="167" t="s">
        <v>175</v>
      </c>
      <c r="G151" s="165"/>
      <c r="H151" s="165"/>
      <c r="I151" s="168"/>
      <c r="J151" s="169">
        <f>BK151</f>
        <v>0</v>
      </c>
      <c r="K151" s="165"/>
      <c r="L151" s="170"/>
      <c r="M151" s="171"/>
      <c r="N151" s="172"/>
      <c r="O151" s="172"/>
      <c r="P151" s="173">
        <f>SUM(P152:P170)</f>
        <v>0</v>
      </c>
      <c r="Q151" s="172"/>
      <c r="R151" s="173">
        <f>SUM(R152:R170)</f>
        <v>0</v>
      </c>
      <c r="S151" s="172"/>
      <c r="T151" s="174">
        <f>SUM(T152:T170)</f>
        <v>0</v>
      </c>
      <c r="AR151" s="175" t="s">
        <v>122</v>
      </c>
      <c r="AT151" s="176" t="s">
        <v>76</v>
      </c>
      <c r="AU151" s="176" t="s">
        <v>77</v>
      </c>
      <c r="AY151" s="175" t="s">
        <v>116</v>
      </c>
      <c r="BK151" s="177">
        <f>SUM(BK152:BK170)</f>
        <v>0</v>
      </c>
    </row>
    <row r="152" spans="1:65" s="2" customFormat="1" ht="62.65" customHeight="1">
      <c r="A152" s="33"/>
      <c r="B152" s="34"/>
      <c r="C152" s="230" t="s">
        <v>176</v>
      </c>
      <c r="D152" s="230" t="s">
        <v>167</v>
      </c>
      <c r="E152" s="231" t="s">
        <v>177</v>
      </c>
      <c r="F152" s="232" t="s">
        <v>178</v>
      </c>
      <c r="G152" s="233" t="s">
        <v>179</v>
      </c>
      <c r="H152" s="234">
        <v>1</v>
      </c>
      <c r="I152" s="235"/>
      <c r="J152" s="236">
        <f>ROUND(I152*H152,2)</f>
        <v>0</v>
      </c>
      <c r="K152" s="237"/>
      <c r="L152" s="38"/>
      <c r="M152" s="238" t="s">
        <v>1</v>
      </c>
      <c r="N152" s="239" t="s">
        <v>42</v>
      </c>
      <c r="O152" s="70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1" t="s">
        <v>180</v>
      </c>
      <c r="AT152" s="191" t="s">
        <v>167</v>
      </c>
      <c r="AU152" s="191" t="s">
        <v>85</v>
      </c>
      <c r="AY152" s="16" t="s">
        <v>116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6" t="s">
        <v>85</v>
      </c>
      <c r="BK152" s="192">
        <f>ROUND(I152*H152,2)</f>
        <v>0</v>
      </c>
      <c r="BL152" s="16" t="s">
        <v>180</v>
      </c>
      <c r="BM152" s="191" t="s">
        <v>181</v>
      </c>
    </row>
    <row r="153" spans="1:65" s="12" customFormat="1" ht="11.25">
      <c r="B153" s="198"/>
      <c r="C153" s="199"/>
      <c r="D153" s="193" t="s">
        <v>125</v>
      </c>
      <c r="E153" s="200" t="s">
        <v>1</v>
      </c>
      <c r="F153" s="201" t="s">
        <v>182</v>
      </c>
      <c r="G153" s="199"/>
      <c r="H153" s="200" t="s">
        <v>1</v>
      </c>
      <c r="I153" s="202"/>
      <c r="J153" s="199"/>
      <c r="K153" s="199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125</v>
      </c>
      <c r="AU153" s="207" t="s">
        <v>85</v>
      </c>
      <c r="AV153" s="12" t="s">
        <v>85</v>
      </c>
      <c r="AW153" s="12" t="s">
        <v>34</v>
      </c>
      <c r="AX153" s="12" t="s">
        <v>77</v>
      </c>
      <c r="AY153" s="207" t="s">
        <v>116</v>
      </c>
    </row>
    <row r="154" spans="1:65" s="13" customFormat="1" ht="11.25">
      <c r="B154" s="208"/>
      <c r="C154" s="209"/>
      <c r="D154" s="193" t="s">
        <v>125</v>
      </c>
      <c r="E154" s="210" t="s">
        <v>1</v>
      </c>
      <c r="F154" s="211" t="s">
        <v>85</v>
      </c>
      <c r="G154" s="209"/>
      <c r="H154" s="212">
        <v>1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125</v>
      </c>
      <c r="AU154" s="218" t="s">
        <v>85</v>
      </c>
      <c r="AV154" s="13" t="s">
        <v>87</v>
      </c>
      <c r="AW154" s="13" t="s">
        <v>34</v>
      </c>
      <c r="AX154" s="13" t="s">
        <v>77</v>
      </c>
      <c r="AY154" s="218" t="s">
        <v>116</v>
      </c>
    </row>
    <row r="155" spans="1:65" s="14" customFormat="1" ht="11.25">
      <c r="B155" s="219"/>
      <c r="C155" s="220"/>
      <c r="D155" s="193" t="s">
        <v>125</v>
      </c>
      <c r="E155" s="221" t="s">
        <v>1</v>
      </c>
      <c r="F155" s="222" t="s">
        <v>127</v>
      </c>
      <c r="G155" s="220"/>
      <c r="H155" s="223">
        <v>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125</v>
      </c>
      <c r="AU155" s="229" t="s">
        <v>85</v>
      </c>
      <c r="AV155" s="14" t="s">
        <v>122</v>
      </c>
      <c r="AW155" s="14" t="s">
        <v>34</v>
      </c>
      <c r="AX155" s="14" t="s">
        <v>85</v>
      </c>
      <c r="AY155" s="229" t="s">
        <v>116</v>
      </c>
    </row>
    <row r="156" spans="1:65" s="2" customFormat="1" ht="62.65" customHeight="1">
      <c r="A156" s="33"/>
      <c r="B156" s="34"/>
      <c r="C156" s="230" t="s">
        <v>151</v>
      </c>
      <c r="D156" s="230" t="s">
        <v>167</v>
      </c>
      <c r="E156" s="231" t="s">
        <v>183</v>
      </c>
      <c r="F156" s="232" t="s">
        <v>184</v>
      </c>
      <c r="G156" s="233" t="s">
        <v>179</v>
      </c>
      <c r="H156" s="234">
        <v>1</v>
      </c>
      <c r="I156" s="235"/>
      <c r="J156" s="236">
        <f>ROUND(I156*H156,2)</f>
        <v>0</v>
      </c>
      <c r="K156" s="237"/>
      <c r="L156" s="38"/>
      <c r="M156" s="238" t="s">
        <v>1</v>
      </c>
      <c r="N156" s="239" t="s">
        <v>42</v>
      </c>
      <c r="O156" s="70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1" t="s">
        <v>180</v>
      </c>
      <c r="AT156" s="191" t="s">
        <v>167</v>
      </c>
      <c r="AU156" s="191" t="s">
        <v>85</v>
      </c>
      <c r="AY156" s="16" t="s">
        <v>116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6" t="s">
        <v>85</v>
      </c>
      <c r="BK156" s="192">
        <f>ROUND(I156*H156,2)</f>
        <v>0</v>
      </c>
      <c r="BL156" s="16" t="s">
        <v>180</v>
      </c>
      <c r="BM156" s="191" t="s">
        <v>185</v>
      </c>
    </row>
    <row r="157" spans="1:65" s="12" customFormat="1" ht="11.25">
      <c r="B157" s="198"/>
      <c r="C157" s="199"/>
      <c r="D157" s="193" t="s">
        <v>125</v>
      </c>
      <c r="E157" s="200" t="s">
        <v>1</v>
      </c>
      <c r="F157" s="201" t="s">
        <v>186</v>
      </c>
      <c r="G157" s="199"/>
      <c r="H157" s="200" t="s">
        <v>1</v>
      </c>
      <c r="I157" s="202"/>
      <c r="J157" s="199"/>
      <c r="K157" s="199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125</v>
      </c>
      <c r="AU157" s="207" t="s">
        <v>85</v>
      </c>
      <c r="AV157" s="12" t="s">
        <v>85</v>
      </c>
      <c r="AW157" s="12" t="s">
        <v>34</v>
      </c>
      <c r="AX157" s="12" t="s">
        <v>77</v>
      </c>
      <c r="AY157" s="207" t="s">
        <v>116</v>
      </c>
    </row>
    <row r="158" spans="1:65" s="13" customFormat="1" ht="11.25">
      <c r="B158" s="208"/>
      <c r="C158" s="209"/>
      <c r="D158" s="193" t="s">
        <v>125</v>
      </c>
      <c r="E158" s="210" t="s">
        <v>1</v>
      </c>
      <c r="F158" s="211" t="s">
        <v>85</v>
      </c>
      <c r="G158" s="209"/>
      <c r="H158" s="212">
        <v>1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125</v>
      </c>
      <c r="AU158" s="218" t="s">
        <v>85</v>
      </c>
      <c r="AV158" s="13" t="s">
        <v>87</v>
      </c>
      <c r="AW158" s="13" t="s">
        <v>34</v>
      </c>
      <c r="AX158" s="13" t="s">
        <v>77</v>
      </c>
      <c r="AY158" s="218" t="s">
        <v>116</v>
      </c>
    </row>
    <row r="159" spans="1:65" s="14" customFormat="1" ht="11.25">
      <c r="B159" s="219"/>
      <c r="C159" s="220"/>
      <c r="D159" s="193" t="s">
        <v>125</v>
      </c>
      <c r="E159" s="221" t="s">
        <v>1</v>
      </c>
      <c r="F159" s="222" t="s">
        <v>127</v>
      </c>
      <c r="G159" s="220"/>
      <c r="H159" s="223">
        <v>1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125</v>
      </c>
      <c r="AU159" s="229" t="s">
        <v>85</v>
      </c>
      <c r="AV159" s="14" t="s">
        <v>122</v>
      </c>
      <c r="AW159" s="14" t="s">
        <v>34</v>
      </c>
      <c r="AX159" s="14" t="s">
        <v>85</v>
      </c>
      <c r="AY159" s="229" t="s">
        <v>116</v>
      </c>
    </row>
    <row r="160" spans="1:65" s="2" customFormat="1" ht="33" customHeight="1">
      <c r="A160" s="33"/>
      <c r="B160" s="34"/>
      <c r="C160" s="230" t="s">
        <v>8</v>
      </c>
      <c r="D160" s="230" t="s">
        <v>167</v>
      </c>
      <c r="E160" s="231" t="s">
        <v>187</v>
      </c>
      <c r="F160" s="232" t="s">
        <v>188</v>
      </c>
      <c r="G160" s="233" t="s">
        <v>179</v>
      </c>
      <c r="H160" s="234">
        <v>1</v>
      </c>
      <c r="I160" s="235"/>
      <c r="J160" s="236">
        <f>ROUND(I160*H160,2)</f>
        <v>0</v>
      </c>
      <c r="K160" s="237"/>
      <c r="L160" s="38"/>
      <c r="M160" s="238" t="s">
        <v>1</v>
      </c>
      <c r="N160" s="239" t="s">
        <v>42</v>
      </c>
      <c r="O160" s="70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1" t="s">
        <v>180</v>
      </c>
      <c r="AT160" s="191" t="s">
        <v>167</v>
      </c>
      <c r="AU160" s="191" t="s">
        <v>85</v>
      </c>
      <c r="AY160" s="16" t="s">
        <v>116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6" t="s">
        <v>85</v>
      </c>
      <c r="BK160" s="192">
        <f>ROUND(I160*H160,2)</f>
        <v>0</v>
      </c>
      <c r="BL160" s="16" t="s">
        <v>180</v>
      </c>
      <c r="BM160" s="191" t="s">
        <v>189</v>
      </c>
    </row>
    <row r="161" spans="1:65" s="13" customFormat="1" ht="11.25">
      <c r="B161" s="208"/>
      <c r="C161" s="209"/>
      <c r="D161" s="193" t="s">
        <v>125</v>
      </c>
      <c r="E161" s="210" t="s">
        <v>1</v>
      </c>
      <c r="F161" s="211" t="s">
        <v>190</v>
      </c>
      <c r="G161" s="209"/>
      <c r="H161" s="212">
        <v>1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125</v>
      </c>
      <c r="AU161" s="218" t="s">
        <v>85</v>
      </c>
      <c r="AV161" s="13" t="s">
        <v>87</v>
      </c>
      <c r="AW161" s="13" t="s">
        <v>34</v>
      </c>
      <c r="AX161" s="13" t="s">
        <v>77</v>
      </c>
      <c r="AY161" s="218" t="s">
        <v>116</v>
      </c>
    </row>
    <row r="162" spans="1:65" s="14" customFormat="1" ht="11.25">
      <c r="B162" s="219"/>
      <c r="C162" s="220"/>
      <c r="D162" s="193" t="s">
        <v>125</v>
      </c>
      <c r="E162" s="221" t="s">
        <v>1</v>
      </c>
      <c r="F162" s="222" t="s">
        <v>127</v>
      </c>
      <c r="G162" s="220"/>
      <c r="H162" s="223">
        <v>1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125</v>
      </c>
      <c r="AU162" s="229" t="s">
        <v>85</v>
      </c>
      <c r="AV162" s="14" t="s">
        <v>122</v>
      </c>
      <c r="AW162" s="14" t="s">
        <v>34</v>
      </c>
      <c r="AX162" s="14" t="s">
        <v>85</v>
      </c>
      <c r="AY162" s="229" t="s">
        <v>116</v>
      </c>
    </row>
    <row r="163" spans="1:65" s="2" customFormat="1" ht="24.2" customHeight="1">
      <c r="A163" s="33"/>
      <c r="B163" s="34"/>
      <c r="C163" s="230" t="s">
        <v>155</v>
      </c>
      <c r="D163" s="230" t="s">
        <v>167</v>
      </c>
      <c r="E163" s="231" t="s">
        <v>191</v>
      </c>
      <c r="F163" s="232" t="s">
        <v>192</v>
      </c>
      <c r="G163" s="233" t="s">
        <v>193</v>
      </c>
      <c r="H163" s="234">
        <v>0.1</v>
      </c>
      <c r="I163" s="235"/>
      <c r="J163" s="236">
        <f>ROUND(I163*H163,2)</f>
        <v>0</v>
      </c>
      <c r="K163" s="237"/>
      <c r="L163" s="38"/>
      <c r="M163" s="238" t="s">
        <v>1</v>
      </c>
      <c r="N163" s="239" t="s">
        <v>42</v>
      </c>
      <c r="O163" s="70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1" t="s">
        <v>180</v>
      </c>
      <c r="AT163" s="191" t="s">
        <v>167</v>
      </c>
      <c r="AU163" s="191" t="s">
        <v>85</v>
      </c>
      <c r="AY163" s="16" t="s">
        <v>116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6" t="s">
        <v>85</v>
      </c>
      <c r="BK163" s="192">
        <f>ROUND(I163*H163,2)</f>
        <v>0</v>
      </c>
      <c r="BL163" s="16" t="s">
        <v>180</v>
      </c>
      <c r="BM163" s="191" t="s">
        <v>194</v>
      </c>
    </row>
    <row r="164" spans="1:65" s="12" customFormat="1" ht="11.25">
      <c r="B164" s="198"/>
      <c r="C164" s="199"/>
      <c r="D164" s="193" t="s">
        <v>125</v>
      </c>
      <c r="E164" s="200" t="s">
        <v>1</v>
      </c>
      <c r="F164" s="201" t="s">
        <v>195</v>
      </c>
      <c r="G164" s="199"/>
      <c r="H164" s="200" t="s">
        <v>1</v>
      </c>
      <c r="I164" s="202"/>
      <c r="J164" s="199"/>
      <c r="K164" s="199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125</v>
      </c>
      <c r="AU164" s="207" t="s">
        <v>85</v>
      </c>
      <c r="AV164" s="12" t="s">
        <v>85</v>
      </c>
      <c r="AW164" s="12" t="s">
        <v>34</v>
      </c>
      <c r="AX164" s="12" t="s">
        <v>77</v>
      </c>
      <c r="AY164" s="207" t="s">
        <v>116</v>
      </c>
    </row>
    <row r="165" spans="1:65" s="13" customFormat="1" ht="11.25">
      <c r="B165" s="208"/>
      <c r="C165" s="209"/>
      <c r="D165" s="193" t="s">
        <v>125</v>
      </c>
      <c r="E165" s="210" t="s">
        <v>1</v>
      </c>
      <c r="F165" s="211" t="s">
        <v>196</v>
      </c>
      <c r="G165" s="209"/>
      <c r="H165" s="212">
        <v>0.1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125</v>
      </c>
      <c r="AU165" s="218" t="s">
        <v>85</v>
      </c>
      <c r="AV165" s="13" t="s">
        <v>87</v>
      </c>
      <c r="AW165" s="13" t="s">
        <v>34</v>
      </c>
      <c r="AX165" s="13" t="s">
        <v>77</v>
      </c>
      <c r="AY165" s="218" t="s">
        <v>116</v>
      </c>
    </row>
    <row r="166" spans="1:65" s="14" customFormat="1" ht="11.25">
      <c r="B166" s="219"/>
      <c r="C166" s="220"/>
      <c r="D166" s="193" t="s">
        <v>125</v>
      </c>
      <c r="E166" s="221" t="s">
        <v>1</v>
      </c>
      <c r="F166" s="222" t="s">
        <v>127</v>
      </c>
      <c r="G166" s="220"/>
      <c r="H166" s="223">
        <v>0.1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125</v>
      </c>
      <c r="AU166" s="229" t="s">
        <v>85</v>
      </c>
      <c r="AV166" s="14" t="s">
        <v>122</v>
      </c>
      <c r="AW166" s="14" t="s">
        <v>34</v>
      </c>
      <c r="AX166" s="14" t="s">
        <v>85</v>
      </c>
      <c r="AY166" s="229" t="s">
        <v>116</v>
      </c>
    </row>
    <row r="167" spans="1:65" s="2" customFormat="1" ht="16.5" customHeight="1">
      <c r="A167" s="33"/>
      <c r="B167" s="34"/>
      <c r="C167" s="230" t="s">
        <v>197</v>
      </c>
      <c r="D167" s="230" t="s">
        <v>167</v>
      </c>
      <c r="E167" s="231" t="s">
        <v>198</v>
      </c>
      <c r="F167" s="232" t="s">
        <v>199</v>
      </c>
      <c r="G167" s="233" t="s">
        <v>193</v>
      </c>
      <c r="H167" s="234">
        <v>0.05</v>
      </c>
      <c r="I167" s="235"/>
      <c r="J167" s="236">
        <f>ROUND(I167*H167,2)</f>
        <v>0</v>
      </c>
      <c r="K167" s="237"/>
      <c r="L167" s="38"/>
      <c r="M167" s="238" t="s">
        <v>1</v>
      </c>
      <c r="N167" s="239" t="s">
        <v>42</v>
      </c>
      <c r="O167" s="70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1" t="s">
        <v>180</v>
      </c>
      <c r="AT167" s="191" t="s">
        <v>167</v>
      </c>
      <c r="AU167" s="191" t="s">
        <v>85</v>
      </c>
      <c r="AY167" s="16" t="s">
        <v>116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6" t="s">
        <v>85</v>
      </c>
      <c r="BK167" s="192">
        <f>ROUND(I167*H167,2)</f>
        <v>0</v>
      </c>
      <c r="BL167" s="16" t="s">
        <v>180</v>
      </c>
      <c r="BM167" s="191" t="s">
        <v>200</v>
      </c>
    </row>
    <row r="168" spans="1:65" s="12" customFormat="1" ht="11.25">
      <c r="B168" s="198"/>
      <c r="C168" s="199"/>
      <c r="D168" s="193" t="s">
        <v>125</v>
      </c>
      <c r="E168" s="200" t="s">
        <v>1</v>
      </c>
      <c r="F168" s="201" t="s">
        <v>201</v>
      </c>
      <c r="G168" s="199"/>
      <c r="H168" s="200" t="s">
        <v>1</v>
      </c>
      <c r="I168" s="202"/>
      <c r="J168" s="199"/>
      <c r="K168" s="199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125</v>
      </c>
      <c r="AU168" s="207" t="s">
        <v>85</v>
      </c>
      <c r="AV168" s="12" t="s">
        <v>85</v>
      </c>
      <c r="AW168" s="12" t="s">
        <v>34</v>
      </c>
      <c r="AX168" s="12" t="s">
        <v>77</v>
      </c>
      <c r="AY168" s="207" t="s">
        <v>116</v>
      </c>
    </row>
    <row r="169" spans="1:65" s="13" customFormat="1" ht="11.25">
      <c r="B169" s="208"/>
      <c r="C169" s="209"/>
      <c r="D169" s="193" t="s">
        <v>125</v>
      </c>
      <c r="E169" s="210" t="s">
        <v>1</v>
      </c>
      <c r="F169" s="211" t="s">
        <v>202</v>
      </c>
      <c r="G169" s="209"/>
      <c r="H169" s="212">
        <v>0.05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125</v>
      </c>
      <c r="AU169" s="218" t="s">
        <v>85</v>
      </c>
      <c r="AV169" s="13" t="s">
        <v>87</v>
      </c>
      <c r="AW169" s="13" t="s">
        <v>34</v>
      </c>
      <c r="AX169" s="13" t="s">
        <v>77</v>
      </c>
      <c r="AY169" s="218" t="s">
        <v>116</v>
      </c>
    </row>
    <row r="170" spans="1:65" s="14" customFormat="1" ht="11.25">
      <c r="B170" s="219"/>
      <c r="C170" s="220"/>
      <c r="D170" s="193" t="s">
        <v>125</v>
      </c>
      <c r="E170" s="221" t="s">
        <v>1</v>
      </c>
      <c r="F170" s="222" t="s">
        <v>127</v>
      </c>
      <c r="G170" s="220"/>
      <c r="H170" s="223">
        <v>0.05</v>
      </c>
      <c r="I170" s="224"/>
      <c r="J170" s="220"/>
      <c r="K170" s="220"/>
      <c r="L170" s="225"/>
      <c r="M170" s="240"/>
      <c r="N170" s="241"/>
      <c r="O170" s="241"/>
      <c r="P170" s="241"/>
      <c r="Q170" s="241"/>
      <c r="R170" s="241"/>
      <c r="S170" s="241"/>
      <c r="T170" s="242"/>
      <c r="AT170" s="229" t="s">
        <v>125</v>
      </c>
      <c r="AU170" s="229" t="s">
        <v>85</v>
      </c>
      <c r="AV170" s="14" t="s">
        <v>122</v>
      </c>
      <c r="AW170" s="14" t="s">
        <v>34</v>
      </c>
      <c r="AX170" s="14" t="s">
        <v>85</v>
      </c>
      <c r="AY170" s="229" t="s">
        <v>116</v>
      </c>
    </row>
    <row r="171" spans="1:65" s="2" customFormat="1" ht="6.95" customHeight="1">
      <c r="A171" s="33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38"/>
      <c r="M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</row>
  </sheetData>
  <sheetProtection algorithmName="SHA-512" hashValue="xxDo+yWdHDQwbtckRHsMblGfAtW7fY/TBRIPhJHDOfAcoawGdW3sYX4MxEPQMD5BBsRN6/dbsM+8z1Dn4akvxg==" saltValue="uWjeqxbgvkkNezv9kezB4N2+Ra/1V4daNfeqPo7gV1O2FooVpjy5VtR6w5uuGTLQc5eFam8wfrmTsKQPUxKaYQ==" spinCount="100000" sheet="1" objects="1" scenarios="1" formatColumns="0" formatRows="0" autoFilter="0"/>
  <autoFilter ref="C118:K17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tabSelected="1" topLeftCell="A122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4" t="str">
        <f>'Rekapitulace stavby'!K6</f>
        <v xml:space="preserve"> Dlouhodobý monitoring  mostu v km 32,544 na trati Ostrava Kunčice - Ostrava Vítkovice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92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203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20. 10. 2022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ROUND((SUM(BE118:BE143)),  2)</f>
        <v>0</v>
      </c>
      <c r="G33" s="33"/>
      <c r="H33" s="33"/>
      <c r="I33" s="123">
        <v>0.21</v>
      </c>
      <c r="J33" s="122">
        <f>ROUND(((SUM(BE118:BE143))*I33),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ROUND((SUM(BF118:BF143)),  2)</f>
        <v>0</v>
      </c>
      <c r="G34" s="33"/>
      <c r="H34" s="33"/>
      <c r="I34" s="123">
        <v>0.15</v>
      </c>
      <c r="J34" s="122">
        <f>ROUND(((SUM(BF118:BF143))*I34),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ROUND((SUM(BG118:BG143)),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ROUND((SUM(BH118:BH143)),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ROUND((SUM(BI118:BI143)),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91" t="str">
        <f>E7</f>
        <v xml:space="preserve"> Dlouhodobý monitoring  mostu v km 32,544 na trati Ostrava Kunčice - Ostrava Vítkovice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92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SO - 02 -  Roční správa monitoringu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OŘ Ostrava</v>
      </c>
      <c r="G89" s="35"/>
      <c r="H89" s="35"/>
      <c r="I89" s="28" t="s">
        <v>22</v>
      </c>
      <c r="J89" s="65" t="str">
        <f>IF(J12="","",J12)</f>
        <v>20. 10. 2022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95</v>
      </c>
      <c r="D94" s="143"/>
      <c r="E94" s="143"/>
      <c r="F94" s="143"/>
      <c r="G94" s="143"/>
      <c r="H94" s="143"/>
      <c r="I94" s="143"/>
      <c r="J94" s="144" t="s">
        <v>96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97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98</v>
      </c>
    </row>
    <row r="97" spans="1:31" s="9" customFormat="1" ht="24.95" customHeight="1">
      <c r="B97" s="146"/>
      <c r="C97" s="147"/>
      <c r="D97" s="148" t="s">
        <v>99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9" customFormat="1" ht="24.95" customHeight="1">
      <c r="B98" s="146"/>
      <c r="C98" s="147"/>
      <c r="D98" s="148" t="s">
        <v>100</v>
      </c>
      <c r="E98" s="149"/>
      <c r="F98" s="149"/>
      <c r="G98" s="149"/>
      <c r="H98" s="149"/>
      <c r="I98" s="149"/>
      <c r="J98" s="150">
        <f>J133</f>
        <v>0</v>
      </c>
      <c r="K98" s="147"/>
      <c r="L98" s="151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102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6.25" customHeight="1">
      <c r="A108" s="33"/>
      <c r="B108" s="34"/>
      <c r="C108" s="35"/>
      <c r="D108" s="35"/>
      <c r="E108" s="291" t="str">
        <f>E7</f>
        <v xml:space="preserve"> Dlouhodobý monitoring  mostu v km 32,544 na trati Ostrava Kunčice - Ostrava Vítkovice</v>
      </c>
      <c r="F108" s="292"/>
      <c r="G108" s="292"/>
      <c r="H108" s="292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92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62" t="str">
        <f>E9</f>
        <v>SO - 02 -  Roční správa monitoringu</v>
      </c>
      <c r="F110" s="293"/>
      <c r="G110" s="293"/>
      <c r="H110" s="293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>OŘ Ostrava</v>
      </c>
      <c r="G112" s="35"/>
      <c r="H112" s="35"/>
      <c r="I112" s="28" t="s">
        <v>22</v>
      </c>
      <c r="J112" s="65" t="str">
        <f>IF(J12="","",J12)</f>
        <v>20. 10. 2022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>Správa železnic s.o. OŘ Ostrava</v>
      </c>
      <c r="G114" s="35"/>
      <c r="H114" s="35"/>
      <c r="I114" s="28" t="s">
        <v>32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30</v>
      </c>
      <c r="D115" s="35"/>
      <c r="E115" s="35"/>
      <c r="F115" s="26" t="str">
        <f>IF(E18="","",E18)</f>
        <v>Vyplň údaj</v>
      </c>
      <c r="G115" s="35"/>
      <c r="H115" s="35"/>
      <c r="I115" s="28" t="s">
        <v>35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0" customFormat="1" ht="29.25" customHeight="1">
      <c r="A117" s="152"/>
      <c r="B117" s="153"/>
      <c r="C117" s="154" t="s">
        <v>103</v>
      </c>
      <c r="D117" s="155" t="s">
        <v>62</v>
      </c>
      <c r="E117" s="155" t="s">
        <v>58</v>
      </c>
      <c r="F117" s="155" t="s">
        <v>59</v>
      </c>
      <c r="G117" s="155" t="s">
        <v>104</v>
      </c>
      <c r="H117" s="155" t="s">
        <v>105</v>
      </c>
      <c r="I117" s="155" t="s">
        <v>106</v>
      </c>
      <c r="J117" s="156" t="s">
        <v>96</v>
      </c>
      <c r="K117" s="157" t="s">
        <v>107</v>
      </c>
      <c r="L117" s="158"/>
      <c r="M117" s="74" t="s">
        <v>1</v>
      </c>
      <c r="N117" s="75" t="s">
        <v>41</v>
      </c>
      <c r="O117" s="75" t="s">
        <v>108</v>
      </c>
      <c r="P117" s="75" t="s">
        <v>109</v>
      </c>
      <c r="Q117" s="75" t="s">
        <v>110</v>
      </c>
      <c r="R117" s="75" t="s">
        <v>111</v>
      </c>
      <c r="S117" s="75" t="s">
        <v>112</v>
      </c>
      <c r="T117" s="76" t="s">
        <v>113</v>
      </c>
      <c r="U117" s="152"/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/>
    </row>
    <row r="118" spans="1:65" s="2" customFormat="1" ht="22.9" customHeight="1">
      <c r="A118" s="33"/>
      <c r="B118" s="34"/>
      <c r="C118" s="81" t="s">
        <v>114</v>
      </c>
      <c r="D118" s="35"/>
      <c r="E118" s="35"/>
      <c r="F118" s="35"/>
      <c r="G118" s="35"/>
      <c r="H118" s="35"/>
      <c r="I118" s="35"/>
      <c r="J118" s="159">
        <f>BK118</f>
        <v>0</v>
      </c>
      <c r="K118" s="35"/>
      <c r="L118" s="38"/>
      <c r="M118" s="77"/>
      <c r="N118" s="160"/>
      <c r="O118" s="78"/>
      <c r="P118" s="161">
        <f>P119+P133</f>
        <v>0</v>
      </c>
      <c r="Q118" s="78"/>
      <c r="R118" s="161">
        <f>R119+R133</f>
        <v>0</v>
      </c>
      <c r="S118" s="78"/>
      <c r="T118" s="162">
        <f>T119+T133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76</v>
      </c>
      <c r="AU118" s="16" t="s">
        <v>98</v>
      </c>
      <c r="BK118" s="163">
        <f>BK119+BK133</f>
        <v>0</v>
      </c>
    </row>
    <row r="119" spans="1:65" s="11" customFormat="1" ht="25.9" customHeight="1">
      <c r="B119" s="164"/>
      <c r="C119" s="165"/>
      <c r="D119" s="166" t="s">
        <v>76</v>
      </c>
      <c r="E119" s="167" t="s">
        <v>77</v>
      </c>
      <c r="F119" s="167" t="s">
        <v>115</v>
      </c>
      <c r="G119" s="165"/>
      <c r="H119" s="165"/>
      <c r="I119" s="168"/>
      <c r="J119" s="169">
        <f>BK119</f>
        <v>0</v>
      </c>
      <c r="K119" s="165"/>
      <c r="L119" s="170"/>
      <c r="M119" s="171"/>
      <c r="N119" s="172"/>
      <c r="O119" s="172"/>
      <c r="P119" s="173">
        <f>SUM(P120:P132)</f>
        <v>0</v>
      </c>
      <c r="Q119" s="172"/>
      <c r="R119" s="173">
        <f>SUM(R120:R132)</f>
        <v>0</v>
      </c>
      <c r="S119" s="172"/>
      <c r="T119" s="174">
        <f>SUM(T120:T132)</f>
        <v>0</v>
      </c>
      <c r="AR119" s="175" t="s">
        <v>85</v>
      </c>
      <c r="AT119" s="176" t="s">
        <v>76</v>
      </c>
      <c r="AU119" s="176" t="s">
        <v>77</v>
      </c>
      <c r="AY119" s="175" t="s">
        <v>116</v>
      </c>
      <c r="BK119" s="177">
        <f>SUM(BK120:BK132)</f>
        <v>0</v>
      </c>
    </row>
    <row r="120" spans="1:65" s="2" customFormat="1" ht="16.5" customHeight="1">
      <c r="A120" s="33"/>
      <c r="B120" s="34"/>
      <c r="C120" s="230" t="s">
        <v>85</v>
      </c>
      <c r="D120" s="230" t="s">
        <v>167</v>
      </c>
      <c r="E120" s="231" t="s">
        <v>204</v>
      </c>
      <c r="F120" s="232" t="s">
        <v>205</v>
      </c>
      <c r="G120" s="233" t="s">
        <v>206</v>
      </c>
      <c r="H120" s="234">
        <v>12</v>
      </c>
      <c r="I120" s="235"/>
      <c r="J120" s="236">
        <f>ROUND(I120*H120,2)</f>
        <v>0</v>
      </c>
      <c r="K120" s="237"/>
      <c r="L120" s="38"/>
      <c r="M120" s="238" t="s">
        <v>1</v>
      </c>
      <c r="N120" s="239" t="s">
        <v>42</v>
      </c>
      <c r="O120" s="70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1" t="s">
        <v>122</v>
      </c>
      <c r="AT120" s="191" t="s">
        <v>167</v>
      </c>
      <c r="AU120" s="191" t="s">
        <v>85</v>
      </c>
      <c r="AY120" s="16" t="s">
        <v>116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6" t="s">
        <v>85</v>
      </c>
      <c r="BK120" s="192">
        <f>ROUND(I120*H120,2)</f>
        <v>0</v>
      </c>
      <c r="BL120" s="16" t="s">
        <v>122</v>
      </c>
      <c r="BM120" s="191" t="s">
        <v>87</v>
      </c>
    </row>
    <row r="121" spans="1:65" s="2" customFormat="1" ht="16.5" customHeight="1">
      <c r="A121" s="33"/>
      <c r="B121" s="34"/>
      <c r="C121" s="230" t="s">
        <v>87</v>
      </c>
      <c r="D121" s="230" t="s">
        <v>167</v>
      </c>
      <c r="E121" s="231" t="s">
        <v>207</v>
      </c>
      <c r="F121" s="232" t="s">
        <v>134</v>
      </c>
      <c r="G121" s="233" t="s">
        <v>120</v>
      </c>
      <c r="H121" s="234">
        <v>4</v>
      </c>
      <c r="I121" s="235"/>
      <c r="J121" s="236">
        <f>ROUND(I121*H121,2)</f>
        <v>0</v>
      </c>
      <c r="K121" s="237"/>
      <c r="L121" s="38"/>
      <c r="M121" s="238" t="s">
        <v>1</v>
      </c>
      <c r="N121" s="239" t="s">
        <v>42</v>
      </c>
      <c r="O121" s="70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1" t="s">
        <v>122</v>
      </c>
      <c r="AT121" s="191" t="s">
        <v>167</v>
      </c>
      <c r="AU121" s="191" t="s">
        <v>85</v>
      </c>
      <c r="AY121" s="16" t="s">
        <v>116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6" t="s">
        <v>85</v>
      </c>
      <c r="BK121" s="192">
        <f>ROUND(I121*H121,2)</f>
        <v>0</v>
      </c>
      <c r="BL121" s="16" t="s">
        <v>122</v>
      </c>
      <c r="BM121" s="191" t="s">
        <v>122</v>
      </c>
    </row>
    <row r="122" spans="1:65" s="2" customFormat="1" ht="19.5">
      <c r="A122" s="33"/>
      <c r="B122" s="34"/>
      <c r="C122" s="35"/>
      <c r="D122" s="193" t="s">
        <v>123</v>
      </c>
      <c r="E122" s="35"/>
      <c r="F122" s="194" t="s">
        <v>208</v>
      </c>
      <c r="G122" s="35"/>
      <c r="H122" s="35"/>
      <c r="I122" s="195"/>
      <c r="J122" s="35"/>
      <c r="K122" s="35"/>
      <c r="L122" s="38"/>
      <c r="M122" s="196"/>
      <c r="N122" s="197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123</v>
      </c>
      <c r="AU122" s="16" t="s">
        <v>85</v>
      </c>
    </row>
    <row r="123" spans="1:65" s="12" customFormat="1" ht="11.25">
      <c r="B123" s="198"/>
      <c r="C123" s="199"/>
      <c r="D123" s="193" t="s">
        <v>125</v>
      </c>
      <c r="E123" s="200" t="s">
        <v>1</v>
      </c>
      <c r="F123" s="201" t="s">
        <v>209</v>
      </c>
      <c r="G123" s="199"/>
      <c r="H123" s="200" t="s">
        <v>1</v>
      </c>
      <c r="I123" s="202"/>
      <c r="J123" s="199"/>
      <c r="K123" s="199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125</v>
      </c>
      <c r="AU123" s="207" t="s">
        <v>85</v>
      </c>
      <c r="AV123" s="12" t="s">
        <v>85</v>
      </c>
      <c r="AW123" s="12" t="s">
        <v>34</v>
      </c>
      <c r="AX123" s="12" t="s">
        <v>77</v>
      </c>
      <c r="AY123" s="207" t="s">
        <v>116</v>
      </c>
    </row>
    <row r="124" spans="1:65" s="12" customFormat="1" ht="11.25">
      <c r="B124" s="198"/>
      <c r="C124" s="199"/>
      <c r="D124" s="193" t="s">
        <v>125</v>
      </c>
      <c r="E124" s="200" t="s">
        <v>1</v>
      </c>
      <c r="F124" s="201" t="s">
        <v>210</v>
      </c>
      <c r="G124" s="199"/>
      <c r="H124" s="200" t="s">
        <v>1</v>
      </c>
      <c r="I124" s="202"/>
      <c r="J124" s="199"/>
      <c r="K124" s="199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125</v>
      </c>
      <c r="AU124" s="207" t="s">
        <v>85</v>
      </c>
      <c r="AV124" s="12" t="s">
        <v>85</v>
      </c>
      <c r="AW124" s="12" t="s">
        <v>34</v>
      </c>
      <c r="AX124" s="12" t="s">
        <v>77</v>
      </c>
      <c r="AY124" s="207" t="s">
        <v>116</v>
      </c>
    </row>
    <row r="125" spans="1:65" s="13" customFormat="1" ht="11.25">
      <c r="B125" s="208"/>
      <c r="C125" s="209"/>
      <c r="D125" s="193" t="s">
        <v>125</v>
      </c>
      <c r="E125" s="210" t="s">
        <v>1</v>
      </c>
      <c r="F125" s="211" t="s">
        <v>122</v>
      </c>
      <c r="G125" s="209"/>
      <c r="H125" s="212">
        <v>4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125</v>
      </c>
      <c r="AU125" s="218" t="s">
        <v>85</v>
      </c>
      <c r="AV125" s="13" t="s">
        <v>87</v>
      </c>
      <c r="AW125" s="13" t="s">
        <v>34</v>
      </c>
      <c r="AX125" s="13" t="s">
        <v>77</v>
      </c>
      <c r="AY125" s="218" t="s">
        <v>116</v>
      </c>
    </row>
    <row r="126" spans="1:65" s="14" customFormat="1" ht="11.25">
      <c r="B126" s="219"/>
      <c r="C126" s="220"/>
      <c r="D126" s="193" t="s">
        <v>125</v>
      </c>
      <c r="E126" s="221" t="s">
        <v>1</v>
      </c>
      <c r="F126" s="222" t="s">
        <v>127</v>
      </c>
      <c r="G126" s="220"/>
      <c r="H126" s="223">
        <v>4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125</v>
      </c>
      <c r="AU126" s="229" t="s">
        <v>85</v>
      </c>
      <c r="AV126" s="14" t="s">
        <v>122</v>
      </c>
      <c r="AW126" s="14" t="s">
        <v>34</v>
      </c>
      <c r="AX126" s="14" t="s">
        <v>85</v>
      </c>
      <c r="AY126" s="229" t="s">
        <v>116</v>
      </c>
    </row>
    <row r="127" spans="1:65" s="2" customFormat="1" ht="16.5" customHeight="1">
      <c r="A127" s="33"/>
      <c r="B127" s="34"/>
      <c r="C127" s="230" t="s">
        <v>132</v>
      </c>
      <c r="D127" s="230" t="s">
        <v>167</v>
      </c>
      <c r="E127" s="231" t="s">
        <v>133</v>
      </c>
      <c r="F127" s="232" t="s">
        <v>134</v>
      </c>
      <c r="G127" s="233" t="s">
        <v>120</v>
      </c>
      <c r="H127" s="234">
        <v>1</v>
      </c>
      <c r="I127" s="235"/>
      <c r="J127" s="236">
        <f>ROUND(I127*H127,2)</f>
        <v>0</v>
      </c>
      <c r="K127" s="237"/>
      <c r="L127" s="38"/>
      <c r="M127" s="238" t="s">
        <v>1</v>
      </c>
      <c r="N127" s="239" t="s">
        <v>42</v>
      </c>
      <c r="O127" s="70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1" t="s">
        <v>122</v>
      </c>
      <c r="AT127" s="191" t="s">
        <v>167</v>
      </c>
      <c r="AU127" s="191" t="s">
        <v>85</v>
      </c>
      <c r="AY127" s="16" t="s">
        <v>116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6" t="s">
        <v>85</v>
      </c>
      <c r="BK127" s="192">
        <f>ROUND(I127*H127,2)</f>
        <v>0</v>
      </c>
      <c r="BL127" s="16" t="s">
        <v>122</v>
      </c>
      <c r="BM127" s="191" t="s">
        <v>135</v>
      </c>
    </row>
    <row r="128" spans="1:65" s="2" customFormat="1" ht="19.5">
      <c r="A128" s="33"/>
      <c r="B128" s="34"/>
      <c r="C128" s="35"/>
      <c r="D128" s="193" t="s">
        <v>123</v>
      </c>
      <c r="E128" s="35"/>
      <c r="F128" s="194" t="s">
        <v>208</v>
      </c>
      <c r="G128" s="35"/>
      <c r="H128" s="35"/>
      <c r="I128" s="195"/>
      <c r="J128" s="35"/>
      <c r="K128" s="35"/>
      <c r="L128" s="38"/>
      <c r="M128" s="196"/>
      <c r="N128" s="197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123</v>
      </c>
      <c r="AU128" s="16" t="s">
        <v>85</v>
      </c>
    </row>
    <row r="129" spans="1:65" s="12" customFormat="1" ht="22.5">
      <c r="B129" s="198"/>
      <c r="C129" s="199"/>
      <c r="D129" s="193" t="s">
        <v>125</v>
      </c>
      <c r="E129" s="200" t="s">
        <v>1</v>
      </c>
      <c r="F129" s="201" t="s">
        <v>211</v>
      </c>
      <c r="G129" s="199"/>
      <c r="H129" s="200" t="s">
        <v>1</v>
      </c>
      <c r="I129" s="202"/>
      <c r="J129" s="199"/>
      <c r="K129" s="199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125</v>
      </c>
      <c r="AU129" s="207" t="s">
        <v>85</v>
      </c>
      <c r="AV129" s="12" t="s">
        <v>85</v>
      </c>
      <c r="AW129" s="12" t="s">
        <v>34</v>
      </c>
      <c r="AX129" s="12" t="s">
        <v>77</v>
      </c>
      <c r="AY129" s="207" t="s">
        <v>116</v>
      </c>
    </row>
    <row r="130" spans="1:65" s="13" customFormat="1" ht="11.25">
      <c r="B130" s="208"/>
      <c r="C130" s="209"/>
      <c r="D130" s="193" t="s">
        <v>125</v>
      </c>
      <c r="E130" s="210" t="s">
        <v>1</v>
      </c>
      <c r="F130" s="211" t="s">
        <v>85</v>
      </c>
      <c r="G130" s="209"/>
      <c r="H130" s="212">
        <v>1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125</v>
      </c>
      <c r="AU130" s="218" t="s">
        <v>85</v>
      </c>
      <c r="AV130" s="13" t="s">
        <v>87</v>
      </c>
      <c r="AW130" s="13" t="s">
        <v>34</v>
      </c>
      <c r="AX130" s="13" t="s">
        <v>77</v>
      </c>
      <c r="AY130" s="218" t="s">
        <v>116</v>
      </c>
    </row>
    <row r="131" spans="1:65" s="14" customFormat="1" ht="11.25">
      <c r="B131" s="219"/>
      <c r="C131" s="220"/>
      <c r="D131" s="193" t="s">
        <v>125</v>
      </c>
      <c r="E131" s="221" t="s">
        <v>1</v>
      </c>
      <c r="F131" s="222" t="s">
        <v>127</v>
      </c>
      <c r="G131" s="220"/>
      <c r="H131" s="223">
        <v>1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125</v>
      </c>
      <c r="AU131" s="229" t="s">
        <v>85</v>
      </c>
      <c r="AV131" s="14" t="s">
        <v>122</v>
      </c>
      <c r="AW131" s="14" t="s">
        <v>34</v>
      </c>
      <c r="AX131" s="14" t="s">
        <v>85</v>
      </c>
      <c r="AY131" s="229" t="s">
        <v>116</v>
      </c>
    </row>
    <row r="132" spans="1:65" s="2" customFormat="1" ht="16.5" customHeight="1">
      <c r="A132" s="33"/>
      <c r="B132" s="34"/>
      <c r="C132" s="230" t="s">
        <v>122</v>
      </c>
      <c r="D132" s="230" t="s">
        <v>167</v>
      </c>
      <c r="E132" s="231" t="s">
        <v>212</v>
      </c>
      <c r="F132" s="232" t="s">
        <v>213</v>
      </c>
      <c r="G132" s="233" t="s">
        <v>206</v>
      </c>
      <c r="H132" s="234">
        <v>12</v>
      </c>
      <c r="I132" s="235"/>
      <c r="J132" s="236">
        <f>ROUND(I132*H132,2)</f>
        <v>0</v>
      </c>
      <c r="K132" s="237"/>
      <c r="L132" s="38"/>
      <c r="M132" s="238" t="s">
        <v>1</v>
      </c>
      <c r="N132" s="239" t="s">
        <v>42</v>
      </c>
      <c r="O132" s="70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1" t="s">
        <v>122</v>
      </c>
      <c r="AT132" s="191" t="s">
        <v>167</v>
      </c>
      <c r="AU132" s="191" t="s">
        <v>85</v>
      </c>
      <c r="AY132" s="16" t="s">
        <v>116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6" t="s">
        <v>85</v>
      </c>
      <c r="BK132" s="192">
        <f>ROUND(I132*H132,2)</f>
        <v>0</v>
      </c>
      <c r="BL132" s="16" t="s">
        <v>122</v>
      </c>
      <c r="BM132" s="191" t="s">
        <v>121</v>
      </c>
    </row>
    <row r="133" spans="1:65" s="11" customFormat="1" ht="25.9" customHeight="1">
      <c r="B133" s="164"/>
      <c r="C133" s="165"/>
      <c r="D133" s="166" t="s">
        <v>76</v>
      </c>
      <c r="E133" s="167" t="s">
        <v>138</v>
      </c>
      <c r="F133" s="167" t="s">
        <v>139</v>
      </c>
      <c r="G133" s="165"/>
      <c r="H133" s="165"/>
      <c r="I133" s="168"/>
      <c r="J133" s="169">
        <f>BK133</f>
        <v>0</v>
      </c>
      <c r="K133" s="165"/>
      <c r="L133" s="170"/>
      <c r="M133" s="171"/>
      <c r="N133" s="172"/>
      <c r="O133" s="172"/>
      <c r="P133" s="173">
        <f>SUM(P134:P143)</f>
        <v>0</v>
      </c>
      <c r="Q133" s="172"/>
      <c r="R133" s="173">
        <f>SUM(R134:R143)</f>
        <v>0</v>
      </c>
      <c r="S133" s="172"/>
      <c r="T133" s="174">
        <f>SUM(T134:T143)</f>
        <v>0</v>
      </c>
      <c r="AR133" s="175" t="s">
        <v>85</v>
      </c>
      <c r="AT133" s="176" t="s">
        <v>76</v>
      </c>
      <c r="AU133" s="176" t="s">
        <v>77</v>
      </c>
      <c r="AY133" s="175" t="s">
        <v>116</v>
      </c>
      <c r="BK133" s="177">
        <f>SUM(BK134:BK143)</f>
        <v>0</v>
      </c>
    </row>
    <row r="134" spans="1:65" s="2" customFormat="1" ht="16.5" customHeight="1">
      <c r="A134" s="33"/>
      <c r="B134" s="34"/>
      <c r="C134" s="230" t="s">
        <v>142</v>
      </c>
      <c r="D134" s="230" t="s">
        <v>167</v>
      </c>
      <c r="E134" s="231" t="s">
        <v>214</v>
      </c>
      <c r="F134" s="232" t="s">
        <v>215</v>
      </c>
      <c r="G134" s="233" t="s">
        <v>120</v>
      </c>
      <c r="H134" s="234">
        <v>1</v>
      </c>
      <c r="I134" s="235"/>
      <c r="J134" s="236">
        <f>ROUND(I134*H134,2)</f>
        <v>0</v>
      </c>
      <c r="K134" s="237"/>
      <c r="L134" s="38"/>
      <c r="M134" s="238" t="s">
        <v>1</v>
      </c>
      <c r="N134" s="239" t="s">
        <v>42</v>
      </c>
      <c r="O134" s="70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1" t="s">
        <v>122</v>
      </c>
      <c r="AT134" s="191" t="s">
        <v>167</v>
      </c>
      <c r="AU134" s="191" t="s">
        <v>85</v>
      </c>
      <c r="AY134" s="16" t="s">
        <v>116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6" t="s">
        <v>85</v>
      </c>
      <c r="BK134" s="192">
        <f>ROUND(I134*H134,2)</f>
        <v>0</v>
      </c>
      <c r="BL134" s="16" t="s">
        <v>122</v>
      </c>
      <c r="BM134" s="191" t="s">
        <v>145</v>
      </c>
    </row>
    <row r="135" spans="1:65" s="2" customFormat="1" ht="19.5">
      <c r="A135" s="33"/>
      <c r="B135" s="34"/>
      <c r="C135" s="35"/>
      <c r="D135" s="193" t="s">
        <v>123</v>
      </c>
      <c r="E135" s="35"/>
      <c r="F135" s="194" t="s">
        <v>216</v>
      </c>
      <c r="G135" s="35"/>
      <c r="H135" s="35"/>
      <c r="I135" s="195"/>
      <c r="J135" s="35"/>
      <c r="K135" s="35"/>
      <c r="L135" s="38"/>
      <c r="M135" s="196"/>
      <c r="N135" s="19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123</v>
      </c>
      <c r="AU135" s="16" t="s">
        <v>85</v>
      </c>
    </row>
    <row r="136" spans="1:65" s="12" customFormat="1" ht="11.25">
      <c r="B136" s="198"/>
      <c r="C136" s="199"/>
      <c r="D136" s="193" t="s">
        <v>125</v>
      </c>
      <c r="E136" s="200" t="s">
        <v>1</v>
      </c>
      <c r="F136" s="201" t="s">
        <v>217</v>
      </c>
      <c r="G136" s="199"/>
      <c r="H136" s="200" t="s">
        <v>1</v>
      </c>
      <c r="I136" s="202"/>
      <c r="J136" s="199"/>
      <c r="K136" s="199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125</v>
      </c>
      <c r="AU136" s="207" t="s">
        <v>85</v>
      </c>
      <c r="AV136" s="12" t="s">
        <v>85</v>
      </c>
      <c r="AW136" s="12" t="s">
        <v>34</v>
      </c>
      <c r="AX136" s="12" t="s">
        <v>77</v>
      </c>
      <c r="AY136" s="207" t="s">
        <v>116</v>
      </c>
    </row>
    <row r="137" spans="1:65" s="13" customFormat="1" ht="11.25">
      <c r="B137" s="208"/>
      <c r="C137" s="209"/>
      <c r="D137" s="193" t="s">
        <v>125</v>
      </c>
      <c r="E137" s="210" t="s">
        <v>1</v>
      </c>
      <c r="F137" s="211" t="s">
        <v>85</v>
      </c>
      <c r="G137" s="209"/>
      <c r="H137" s="212">
        <v>1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125</v>
      </c>
      <c r="AU137" s="218" t="s">
        <v>85</v>
      </c>
      <c r="AV137" s="13" t="s">
        <v>87</v>
      </c>
      <c r="AW137" s="13" t="s">
        <v>34</v>
      </c>
      <c r="AX137" s="13" t="s">
        <v>77</v>
      </c>
      <c r="AY137" s="218" t="s">
        <v>116</v>
      </c>
    </row>
    <row r="138" spans="1:65" s="14" customFormat="1" ht="11.25">
      <c r="B138" s="219"/>
      <c r="C138" s="220"/>
      <c r="D138" s="193" t="s">
        <v>125</v>
      </c>
      <c r="E138" s="221" t="s">
        <v>1</v>
      </c>
      <c r="F138" s="222" t="s">
        <v>127</v>
      </c>
      <c r="G138" s="220"/>
      <c r="H138" s="223">
        <v>1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125</v>
      </c>
      <c r="AU138" s="229" t="s">
        <v>85</v>
      </c>
      <c r="AV138" s="14" t="s">
        <v>122</v>
      </c>
      <c r="AW138" s="14" t="s">
        <v>34</v>
      </c>
      <c r="AX138" s="14" t="s">
        <v>85</v>
      </c>
      <c r="AY138" s="229" t="s">
        <v>116</v>
      </c>
    </row>
    <row r="139" spans="1:65" s="2" customFormat="1" ht="21.75" customHeight="1">
      <c r="A139" s="33"/>
      <c r="B139" s="34"/>
      <c r="C139" s="230" t="s">
        <v>135</v>
      </c>
      <c r="D139" s="230" t="s">
        <v>167</v>
      </c>
      <c r="E139" s="231" t="s">
        <v>218</v>
      </c>
      <c r="F139" s="232" t="s">
        <v>219</v>
      </c>
      <c r="G139" s="233" t="s">
        <v>120</v>
      </c>
      <c r="H139" s="234">
        <v>1</v>
      </c>
      <c r="I139" s="235"/>
      <c r="J139" s="236">
        <f>ROUND(I139*H139,2)</f>
        <v>0</v>
      </c>
      <c r="K139" s="237"/>
      <c r="L139" s="38"/>
      <c r="M139" s="238" t="s">
        <v>1</v>
      </c>
      <c r="N139" s="239" t="s">
        <v>42</v>
      </c>
      <c r="O139" s="70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1" t="s">
        <v>122</v>
      </c>
      <c r="AT139" s="191" t="s">
        <v>167</v>
      </c>
      <c r="AU139" s="191" t="s">
        <v>85</v>
      </c>
      <c r="AY139" s="16" t="s">
        <v>116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6" t="s">
        <v>85</v>
      </c>
      <c r="BK139" s="192">
        <f>ROUND(I139*H139,2)</f>
        <v>0</v>
      </c>
      <c r="BL139" s="16" t="s">
        <v>122</v>
      </c>
      <c r="BM139" s="191" t="s">
        <v>148</v>
      </c>
    </row>
    <row r="140" spans="1:65" s="2" customFormat="1" ht="19.5">
      <c r="A140" s="33"/>
      <c r="B140" s="34"/>
      <c r="C140" s="35"/>
      <c r="D140" s="193" t="s">
        <v>123</v>
      </c>
      <c r="E140" s="35"/>
      <c r="F140" s="194" t="s">
        <v>220</v>
      </c>
      <c r="G140" s="35"/>
      <c r="H140" s="35"/>
      <c r="I140" s="195"/>
      <c r="J140" s="35"/>
      <c r="K140" s="35"/>
      <c r="L140" s="38"/>
      <c r="M140" s="196"/>
      <c r="N140" s="19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123</v>
      </c>
      <c r="AU140" s="16" t="s">
        <v>85</v>
      </c>
    </row>
    <row r="141" spans="1:65" s="12" customFormat="1" ht="11.25">
      <c r="B141" s="198"/>
      <c r="C141" s="199"/>
      <c r="D141" s="193" t="s">
        <v>125</v>
      </c>
      <c r="E141" s="200" t="s">
        <v>1</v>
      </c>
      <c r="F141" s="201" t="s">
        <v>221</v>
      </c>
      <c r="G141" s="199"/>
      <c r="H141" s="200" t="s">
        <v>1</v>
      </c>
      <c r="I141" s="202"/>
      <c r="J141" s="199"/>
      <c r="K141" s="199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125</v>
      </c>
      <c r="AU141" s="207" t="s">
        <v>85</v>
      </c>
      <c r="AV141" s="12" t="s">
        <v>85</v>
      </c>
      <c r="AW141" s="12" t="s">
        <v>34</v>
      </c>
      <c r="AX141" s="12" t="s">
        <v>77</v>
      </c>
      <c r="AY141" s="207" t="s">
        <v>116</v>
      </c>
    </row>
    <row r="142" spans="1:65" s="13" customFormat="1" ht="11.25">
      <c r="B142" s="208"/>
      <c r="C142" s="209"/>
      <c r="D142" s="193" t="s">
        <v>125</v>
      </c>
      <c r="E142" s="210" t="s">
        <v>1</v>
      </c>
      <c r="F142" s="211" t="s">
        <v>85</v>
      </c>
      <c r="G142" s="209"/>
      <c r="H142" s="212">
        <v>1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125</v>
      </c>
      <c r="AU142" s="218" t="s">
        <v>85</v>
      </c>
      <c r="AV142" s="13" t="s">
        <v>87</v>
      </c>
      <c r="AW142" s="13" t="s">
        <v>34</v>
      </c>
      <c r="AX142" s="13" t="s">
        <v>77</v>
      </c>
      <c r="AY142" s="218" t="s">
        <v>116</v>
      </c>
    </row>
    <row r="143" spans="1:65" s="14" customFormat="1" ht="11.25">
      <c r="B143" s="219"/>
      <c r="C143" s="220"/>
      <c r="D143" s="193" t="s">
        <v>125</v>
      </c>
      <c r="E143" s="221" t="s">
        <v>1</v>
      </c>
      <c r="F143" s="222" t="s">
        <v>127</v>
      </c>
      <c r="G143" s="220"/>
      <c r="H143" s="223">
        <v>1</v>
      </c>
      <c r="I143" s="224"/>
      <c r="J143" s="220"/>
      <c r="K143" s="220"/>
      <c r="L143" s="225"/>
      <c r="M143" s="240"/>
      <c r="N143" s="241"/>
      <c r="O143" s="241"/>
      <c r="P143" s="241"/>
      <c r="Q143" s="241"/>
      <c r="R143" s="241"/>
      <c r="S143" s="241"/>
      <c r="T143" s="242"/>
      <c r="AT143" s="229" t="s">
        <v>125</v>
      </c>
      <c r="AU143" s="229" t="s">
        <v>85</v>
      </c>
      <c r="AV143" s="14" t="s">
        <v>122</v>
      </c>
      <c r="AW143" s="14" t="s">
        <v>34</v>
      </c>
      <c r="AX143" s="14" t="s">
        <v>85</v>
      </c>
      <c r="AY143" s="229" t="s">
        <v>116</v>
      </c>
    </row>
    <row r="144" spans="1:65" s="2" customFormat="1" ht="6.95" customHeight="1">
      <c r="A144" s="33"/>
      <c r="B144" s="53"/>
      <c r="C144" s="54"/>
      <c r="D144" s="54"/>
      <c r="E144" s="54"/>
      <c r="F144" s="54"/>
      <c r="G144" s="54"/>
      <c r="H144" s="54"/>
      <c r="I144" s="54"/>
      <c r="J144" s="54"/>
      <c r="K144" s="54"/>
      <c r="L144" s="38"/>
      <c r="M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</sheetData>
  <sheetProtection algorithmName="SHA-512" hashValue="3TCsOX6RlPzTw0slUidXLxJu2KswPsxqaqzrRwSYih4ZhCFGXURXXoqVdgj9VWZUTukQecWRALML4PlNnd1UDw==" saltValue="QEa0yPZk38VPHs1lwU3j97v2ifCfjvwbnM2Lh2YDVQ5IdnMHxTe6LCWSmFgG+sZrYmntx0XO7UwRWlvx8MkaSw==" spinCount="100000" sheet="1" objects="1" scenarios="1" formatColumns="0" formatRows="0" autoFilter="0"/>
  <autoFilter ref="C117:K14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- 01 -  Dodávka a zpro...</vt:lpstr>
      <vt:lpstr>SO - 02 -  Roční správa m...</vt:lpstr>
      <vt:lpstr>'Rekapitulace stavby'!Názvy_tisku</vt:lpstr>
      <vt:lpstr>'SO - 01 -  Dodávka a zpro...'!Názvy_tisku</vt:lpstr>
      <vt:lpstr>'SO - 02 -  Roční správa m...'!Názvy_tisku</vt:lpstr>
      <vt:lpstr>'Rekapitulace stavby'!Oblast_tisku</vt:lpstr>
      <vt:lpstr>'SO - 01 -  Dodávka a zpro...'!Oblast_tisku</vt:lpstr>
      <vt:lpstr>'SO - 02 -  Roční správa m...'!Oblast_tisku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Vaněk Libor</cp:lastModifiedBy>
  <dcterms:created xsi:type="dcterms:W3CDTF">2022-10-20T05:44:29Z</dcterms:created>
  <dcterms:modified xsi:type="dcterms:W3CDTF">2022-10-20T05:45:07Z</dcterms:modified>
</cp:coreProperties>
</file>